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I rok" sheetId="1" r:id="rId1"/>
    <sheet name="poz.lata" sheetId="2" r:id="rId2"/>
    <sheet name="cudzoziemcy" sheetId="3" state="hidden" r:id="rId3"/>
    <sheet name="pozostałe lata-obliczanie " sheetId="4" state="hidden" r:id="rId4"/>
    <sheet name="Arkusz3" sheetId="5" state="hidden" r:id="rId5"/>
    <sheet name="Arkusz1" sheetId="6" state="hidden" r:id="rId6"/>
    <sheet name="Arkusz2" sheetId="7" state="hidden" r:id="rId7"/>
  </sheets>
  <definedNames/>
  <calcPr fullCalcOnLoad="1" fullPrecision="0"/>
</workbook>
</file>

<file path=xl/sharedStrings.xml><?xml version="1.0" encoding="utf-8"?>
<sst xmlns="http://schemas.openxmlformats.org/spreadsheetml/2006/main" count="893" uniqueCount="45">
  <si>
    <t>rata</t>
  </si>
  <si>
    <t>s.zim.</t>
  </si>
  <si>
    <t>s.let.</t>
  </si>
  <si>
    <t>Opłata semestralna jednorazowa (w złotych)</t>
  </si>
  <si>
    <t>Opłata w II ratach (w złotych)</t>
  </si>
  <si>
    <t>Opłata w III ratach (w złotych)</t>
  </si>
  <si>
    <t>Opłata w IV ratach (w złotych)</t>
  </si>
  <si>
    <t>I</t>
  </si>
  <si>
    <t>II</t>
  </si>
  <si>
    <t>III</t>
  </si>
  <si>
    <t>IV</t>
  </si>
  <si>
    <t>11 dni</t>
  </si>
  <si>
    <t>41 dni</t>
  </si>
  <si>
    <t>82 dni</t>
  </si>
  <si>
    <t>r.a. 2013/2014</t>
  </si>
  <si>
    <t>18.06.2013</t>
  </si>
  <si>
    <t>czasookres w dniach</t>
  </si>
  <si>
    <t>I rata</t>
  </si>
  <si>
    <t>IV raty</t>
  </si>
  <si>
    <t>III raty</t>
  </si>
  <si>
    <t>II raty</t>
  </si>
  <si>
    <r>
      <t xml:space="preserve">Opłaty za studia płatne w ratach, powiększone o odsetki ustawowe </t>
    </r>
    <r>
      <rPr>
        <b/>
        <sz val="10"/>
        <rFont val="Arial"/>
        <family val="2"/>
      </rPr>
      <t>(dla studentow i doktorantów pozostałe lata -bez pierwszego roku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(zgodnie z &amp; 7 pkt od 6 do 9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uchwały </t>
    </r>
  </si>
  <si>
    <t>formuła</t>
  </si>
  <si>
    <t>10-10-2017</t>
  </si>
  <si>
    <t>31-10-2017</t>
  </si>
  <si>
    <t>dni</t>
  </si>
  <si>
    <t>01-11-2017</t>
  </si>
  <si>
    <t>30-11-2017</t>
  </si>
  <si>
    <t>01-12-2017</t>
  </si>
  <si>
    <t>10-12-2017</t>
  </si>
  <si>
    <t>31-12-2017</t>
  </si>
  <si>
    <t>r.a. 2018/2019</t>
  </si>
  <si>
    <t>ST</t>
  </si>
  <si>
    <t>DR</t>
  </si>
  <si>
    <t>CU</t>
  </si>
  <si>
    <r>
      <t xml:space="preserve">Opłaty za studia płatne w ratach, powiększone o odsetki ustawowe dla </t>
    </r>
    <r>
      <rPr>
        <b/>
        <sz val="10"/>
        <rFont val="Arial"/>
        <family val="2"/>
      </rPr>
      <t>cudzoziemców podejmujących studia na zasadzie odpłatnośc</t>
    </r>
    <r>
      <rPr>
        <sz val="10"/>
        <rFont val="Arial"/>
        <family val="2"/>
      </rPr>
      <t>i - (zgodnie z § 19 ust. 4 w odniesieniu do § 8 ust. 5-8,10 oraz  § 31 pkt 1  uchwały nr 25/2018 z 28.04.2018 r. w sprawie zasad pobierania opłat za świadczone usługi edukacyjne w r.a. 2018/2019).</t>
    </r>
  </si>
  <si>
    <t>animacja kultury</t>
  </si>
  <si>
    <t>archeologia, bałtyckie studia kulturowe, bezpieczeństwo wodne, diagnostyka sportowa, geografia, geologia, gospodarka przestrzenna, turystyka i rekreacja, wychowanie fizyczne</t>
  </si>
  <si>
    <t>bezpieczeństwo narodowe, bezpieczeństwo wewnętrzne, biologia, biologiczne podstawy kryminalityki, fizyka, genetyka i biologia eksperymentalna, oceanografia, ochrona i inżynieria środowiska przyrodniczego, optyka okularowa, zdrowie publiczne</t>
  </si>
  <si>
    <t>biotechnologia, mikrobiologia</t>
  </si>
  <si>
    <t>ekonomiczno-prawny, mediacja międzykulturowa, menedżer dziedzictwa kulturowego</t>
  </si>
  <si>
    <r>
      <t xml:space="preserve">Opłata semestralna za usługi edukacyjne płatna w ratach, powiększona o odsetki ustawowe </t>
    </r>
    <r>
      <rPr>
        <b/>
        <sz val="10"/>
        <rFont val="Arial"/>
        <family val="2"/>
      </rPr>
      <t xml:space="preserve"> - I rok </t>
    </r>
    <r>
      <rPr>
        <sz val="10"/>
        <rFont val="Arial"/>
        <family val="2"/>
      </rPr>
      <t xml:space="preserve">  (zgodnie z § 9 ust od 5 do 8 zarządzenia nr 57/2019  z 07.06.2019 r. w sprawie zasad pobierania opłat za świadczone usługi edukacyjne w r.a. 2019/2020).</t>
    </r>
  </si>
  <si>
    <r>
      <t xml:space="preserve">Opłata semestralna za usługi edukacyjne płatna w ratach, powiększona o odsetki ustawowe </t>
    </r>
    <r>
      <rPr>
        <b/>
        <sz val="10"/>
        <rFont val="Arial"/>
        <family val="2"/>
      </rPr>
      <t xml:space="preserve"> - bez I roku </t>
    </r>
    <r>
      <rPr>
        <sz val="10"/>
        <rFont val="Arial"/>
        <family val="2"/>
      </rPr>
      <t xml:space="preserve">  (zgodnie z § 9 ust od 5 do 7 zarządzenia nr 57/2019  z 07.06.2019 r. w sprawie zasad pobierania opłat za świadczone usługi edukacyjne w r.a. 2019/2020).</t>
    </r>
  </si>
  <si>
    <t>administracja,dziennikarstwo i komunikacja społeczna, ekonomia, familiologia, filologia polska, filozofia, historia, managment instytucji publicznych i public relations,nauki o polityce, pedagogika - profil ogólnoakademicki, pedagogika przedszkolna i wczesnoszkolna,praca socjalna, prawo, stosunki międzynarodowe, teologia</t>
  </si>
  <si>
    <t>dziennikarstwo i zarządzanie mediami, Economics adn IT Aplications, filologia angielska, filologia germańska, filologia germańska z dodatkowym językiem obcym, filologia hiszpańska, filologia norweska, filologia romańska, filologia romańska z językiem obcym do wyboru, filologia rosyjska z dodatkowym językiem obcym do wyboru, finanse i rachunkowość, Global Comunication, gospodarka nieruchomościami, informatyka i ekonometria, informatyka w biznesie, italianistyka z elementami studiów nad chrześciajaństwem, kognitywistyka komunikacji, ligwistyka dla biznesu - tłumaczenia rosyjsko-polsko-niemieckie, logistyka, logistyka studia inżynierskie, matematyka, media i cywilizacja, pedagogika specjalna, przedsiębiorczość i inwestycje, przekład rosyjsko-polski z dodatkowym językiem obcym, psychologia, Public Management, rynek nieruchomości, socjologia, studia nad wojną i wojskowością, studia pisarskie, zarządzanie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</si>
</sst>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"/>
    <numFmt numFmtId="167" formatCode="#,##0.0"/>
    <numFmt numFmtId="168" formatCode="[$-415]d\ mmmm\ yyyy"/>
    <numFmt numFmtId="169" formatCode="[$-F800]dddd\,\ mmmm\ dd\,\ yyyy"/>
    <numFmt numFmtId="170" formatCode="yy/mm/dd;@"/>
    <numFmt numFmtId="171" formatCode="mmm/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2" fontId="5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3" fontId="50" fillId="33" borderId="11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2" fontId="5" fillId="33" borderId="13" xfId="0" applyNumberFormat="1" applyFont="1" applyFill="1" applyBorder="1" applyAlignment="1">
      <alignment horizontal="center" vertical="center"/>
    </xf>
    <xf numFmtId="3" fontId="50" fillId="33" borderId="14" xfId="0" applyNumberFormat="1" applyFont="1" applyFill="1" applyBorder="1" applyAlignment="1">
      <alignment vertical="center"/>
    </xf>
    <xf numFmtId="3" fontId="51" fillId="33" borderId="10" xfId="0" applyNumberFormat="1" applyFont="1" applyFill="1" applyBorder="1" applyAlignment="1">
      <alignment vertical="center"/>
    </xf>
    <xf numFmtId="3" fontId="51" fillId="33" borderId="12" xfId="0" applyNumberFormat="1" applyFont="1" applyFill="1" applyBorder="1" applyAlignment="1">
      <alignment vertical="center"/>
    </xf>
    <xf numFmtId="3" fontId="51" fillId="33" borderId="13" xfId="0" applyNumberFormat="1" applyFont="1" applyFill="1" applyBorder="1" applyAlignment="1">
      <alignment vertical="center"/>
    </xf>
    <xf numFmtId="3" fontId="51" fillId="33" borderId="15" xfId="0" applyNumberFormat="1" applyFont="1" applyFill="1" applyBorder="1" applyAlignment="1">
      <alignment vertical="center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/>
    </xf>
    <xf numFmtId="3" fontId="53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50" fillId="33" borderId="13" xfId="0" applyNumberFormat="1" applyFont="1" applyFill="1" applyBorder="1" applyAlignment="1">
      <alignment vertical="center"/>
    </xf>
    <xf numFmtId="3" fontId="53" fillId="33" borderId="12" xfId="0" applyNumberFormat="1" applyFont="1" applyFill="1" applyBorder="1" applyAlignment="1">
      <alignment vertical="center"/>
    </xf>
    <xf numFmtId="3" fontId="50" fillId="33" borderId="11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vertic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50" fillId="0" borderId="11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4" fontId="0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3" fillId="0" borderId="17" xfId="0" applyNumberFormat="1" applyFont="1" applyBorder="1" applyAlignment="1">
      <alignment horizontal="center" vertical="center" wrapText="1" shrinkToFit="1"/>
    </xf>
    <xf numFmtId="0" fontId="6" fillId="0" borderId="18" xfId="0" applyNumberFormat="1" applyFont="1" applyBorder="1" applyAlignment="1">
      <alignment horizontal="center" wrapText="1" shrinkToFi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5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0" fontId="52" fillId="0" borderId="18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6"/>
  <sheetViews>
    <sheetView zoomScalePageLayoutView="0" workbookViewId="0" topLeftCell="A48">
      <selection activeCell="D19" sqref="D19"/>
    </sheetView>
  </sheetViews>
  <sheetFormatPr defaultColWidth="9.140625" defaultRowHeight="12.75" outlineLevelRow="1" outlineLevelCol="1"/>
  <cols>
    <col min="1" max="1" width="73.28125" style="7" customWidth="1"/>
    <col min="2" max="2" width="18.140625" style="42" customWidth="1"/>
    <col min="3" max="9" width="9.140625" style="9" customWidth="1"/>
    <col min="10" max="10" width="10.140625" style="9" bestFit="1" customWidth="1"/>
    <col min="11" max="11" width="9.140625" style="9" customWidth="1"/>
    <col min="12" max="12" width="9.140625" style="7" customWidth="1"/>
    <col min="13" max="20" width="9.140625" style="7" hidden="1" customWidth="1" outlineLevel="1"/>
    <col min="21" max="21" width="9.140625" style="7" customWidth="1" collapsed="1"/>
    <col min="22" max="16384" width="9.140625" style="7" customWidth="1"/>
  </cols>
  <sheetData>
    <row r="1" ht="12.75" customHeight="1">
      <c r="J1" s="45">
        <v>43628</v>
      </c>
    </row>
    <row r="2" spans="1:11" ht="33.7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2:11" ht="46.5" customHeight="1" hidden="1" outlineLevel="1">
      <c r="B3" s="44"/>
      <c r="C3" s="10" t="s">
        <v>16</v>
      </c>
      <c r="D3" s="11"/>
      <c r="E3" s="11"/>
      <c r="F3" s="11"/>
      <c r="G3" s="11"/>
      <c r="H3" s="11"/>
      <c r="I3" s="11"/>
      <c r="J3" s="11"/>
      <c r="K3" s="11"/>
    </row>
    <row r="4" spans="2:11" ht="18" customHeight="1" hidden="1" outlineLevel="1">
      <c r="B4" s="44" t="s">
        <v>17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ht="24.75" customHeight="1" hidden="1" outlineLevel="1">
      <c r="B5" s="44" t="s">
        <v>20</v>
      </c>
      <c r="D5" s="25">
        <v>40</v>
      </c>
      <c r="E5" s="25">
        <v>61</v>
      </c>
      <c r="F5" s="36"/>
      <c r="G5" s="25">
        <v>10</v>
      </c>
      <c r="H5" s="25">
        <v>31</v>
      </c>
      <c r="I5" s="36"/>
      <c r="J5" s="25">
        <v>10</v>
      </c>
      <c r="K5" s="25">
        <v>31</v>
      </c>
    </row>
    <row r="6" spans="2:11" ht="20.25" customHeight="1" hidden="1" outlineLevel="1">
      <c r="B6" s="44" t="s">
        <v>19</v>
      </c>
      <c r="C6" s="11"/>
      <c r="D6" s="36"/>
      <c r="E6" s="36"/>
      <c r="F6" s="36"/>
      <c r="G6" s="25">
        <v>81</v>
      </c>
      <c r="H6" s="25">
        <v>92</v>
      </c>
      <c r="I6" s="36"/>
      <c r="J6" s="25">
        <v>40</v>
      </c>
      <c r="K6" s="25">
        <v>61</v>
      </c>
    </row>
    <row r="7" spans="2:11" ht="23.25" customHeight="1" hidden="1" outlineLevel="1">
      <c r="B7" s="44" t="s">
        <v>18</v>
      </c>
      <c r="D7" s="35"/>
      <c r="E7" s="35"/>
      <c r="F7" s="35"/>
      <c r="G7" s="35"/>
      <c r="H7" s="35"/>
      <c r="I7" s="35"/>
      <c r="J7" s="26">
        <v>81</v>
      </c>
      <c r="K7" s="26">
        <v>92</v>
      </c>
    </row>
    <row r="8" spans="2:10" ht="22.5" customHeight="1" collapsed="1" thickBot="1">
      <c r="B8" s="44"/>
      <c r="J8" s="35"/>
    </row>
    <row r="9" spans="1:11" ht="15" customHeight="1">
      <c r="A9" s="57" t="s">
        <v>43</v>
      </c>
      <c r="B9" s="48" t="s">
        <v>3</v>
      </c>
      <c r="C9" s="50" t="s">
        <v>4</v>
      </c>
      <c r="D9" s="51"/>
      <c r="E9" s="52"/>
      <c r="F9" s="50" t="s">
        <v>5</v>
      </c>
      <c r="G9" s="51"/>
      <c r="H9" s="52"/>
      <c r="I9" s="50" t="s">
        <v>6</v>
      </c>
      <c r="J9" s="51"/>
      <c r="K9" s="53"/>
    </row>
    <row r="10" spans="1:11" ht="15" customHeight="1">
      <c r="A10" s="58"/>
      <c r="B10" s="49"/>
      <c r="C10" s="12" t="s">
        <v>0</v>
      </c>
      <c r="D10" s="12" t="s">
        <v>1</v>
      </c>
      <c r="E10" s="12" t="s">
        <v>2</v>
      </c>
      <c r="F10" s="12" t="s">
        <v>0</v>
      </c>
      <c r="G10" s="12" t="s">
        <v>1</v>
      </c>
      <c r="H10" s="12" t="s">
        <v>2</v>
      </c>
      <c r="I10" s="12" t="s">
        <v>0</v>
      </c>
      <c r="J10" s="12" t="s">
        <v>1</v>
      </c>
      <c r="K10" s="19" t="s">
        <v>2</v>
      </c>
    </row>
    <row r="11" spans="1:11" ht="15" customHeight="1">
      <c r="A11" s="58"/>
      <c r="B11" s="54">
        <v>1750</v>
      </c>
      <c r="C11" s="13" t="s">
        <v>7</v>
      </c>
      <c r="D11" s="14">
        <f>ROUND(B11/2,0)</f>
        <v>875</v>
      </c>
      <c r="E11" s="14">
        <f>ROUND(B11/2,0)</f>
        <v>875</v>
      </c>
      <c r="F11" s="28" t="s">
        <v>7</v>
      </c>
      <c r="G11" s="14">
        <f>ROUND(B11/3,0)</f>
        <v>583</v>
      </c>
      <c r="H11" s="14">
        <f>ROUND(B11/3,0)</f>
        <v>583</v>
      </c>
      <c r="I11" s="28" t="s">
        <v>7</v>
      </c>
      <c r="J11" s="14">
        <f>ROUND(B11/4,0)</f>
        <v>438</v>
      </c>
      <c r="K11" s="31">
        <f>ROUND(B11/4,0)</f>
        <v>438</v>
      </c>
    </row>
    <row r="12" spans="1:11" ht="15" customHeight="1">
      <c r="A12" s="58"/>
      <c r="B12" s="55"/>
      <c r="C12" s="15" t="s">
        <v>8</v>
      </c>
      <c r="D12" s="21">
        <f>ROUND(SUM(D11)/365*5%*$D$5+D11,0)</f>
        <v>880</v>
      </c>
      <c r="E12" s="21">
        <f>ROUND(SUM(E11)*5%/365*$E$5+E11,0)</f>
        <v>882</v>
      </c>
      <c r="F12" s="29" t="s">
        <v>8</v>
      </c>
      <c r="G12" s="21">
        <f>ROUND(SUM(G11)*5%/365*$G$5+G11,0)</f>
        <v>584</v>
      </c>
      <c r="H12" s="21">
        <f>ROUND(SUM(H11)*5%/365*$H$5+H11,0)</f>
        <v>585</v>
      </c>
      <c r="I12" s="29" t="s">
        <v>8</v>
      </c>
      <c r="J12" s="21">
        <f>ROUND(SUM(J11)*5%/365*$J$5+J11,0)</f>
        <v>439</v>
      </c>
      <c r="K12" s="23">
        <f>ROUND(SUM(K11)*5%/365*$K$5+K11,0)</f>
        <v>440</v>
      </c>
    </row>
    <row r="13" spans="1:22" ht="15" customHeight="1">
      <c r="A13" s="58"/>
      <c r="B13" s="55"/>
      <c r="C13" s="15"/>
      <c r="D13" s="17"/>
      <c r="E13" s="17"/>
      <c r="F13" s="29" t="s">
        <v>9</v>
      </c>
      <c r="G13" s="21">
        <f>ROUND(SUM(G11)*5%/365*$G$6+G11,0)</f>
        <v>589</v>
      </c>
      <c r="H13" s="21">
        <f>ROUND(SUM(H11)*5%/365*$H$6+H11,0)</f>
        <v>590</v>
      </c>
      <c r="I13" s="29" t="s">
        <v>9</v>
      </c>
      <c r="J13" s="21">
        <f>ROUND(SUM(J11)*5%/365*$J$6+J11,0)</f>
        <v>440</v>
      </c>
      <c r="K13" s="23">
        <f>ROUND(SUM(K11)*5%/365*$K$6+K11,0)</f>
        <v>442</v>
      </c>
      <c r="V13" s="42"/>
    </row>
    <row r="14" spans="1:22" ht="15" customHeight="1" thickBot="1">
      <c r="A14" s="59"/>
      <c r="B14" s="55"/>
      <c r="C14" s="16"/>
      <c r="D14" s="18"/>
      <c r="E14" s="18"/>
      <c r="F14" s="30"/>
      <c r="G14" s="18"/>
      <c r="H14" s="18"/>
      <c r="I14" s="30" t="s">
        <v>10</v>
      </c>
      <c r="J14" s="22">
        <f>ROUND(SUM(J11)*5%/365*$J$7+J11,0)</f>
        <v>443</v>
      </c>
      <c r="K14" s="24">
        <f>ROUND(SUM(K11)*5%/365*$K$7+K11,0)</f>
        <v>444</v>
      </c>
      <c r="M14" s="43">
        <f>D14+D13+D12+D11-$B$11</f>
        <v>5</v>
      </c>
      <c r="N14" s="43">
        <f aca="true" t="shared" si="0" ref="N14:T14">E14+E13+E12+E11-$B$11</f>
        <v>7</v>
      </c>
      <c r="O14" s="43"/>
      <c r="P14" s="43">
        <f t="shared" si="0"/>
        <v>6</v>
      </c>
      <c r="Q14" s="43">
        <f t="shared" si="0"/>
        <v>8</v>
      </c>
      <c r="R14" s="43"/>
      <c r="S14" s="43">
        <f t="shared" si="0"/>
        <v>10</v>
      </c>
      <c r="T14" s="43">
        <f t="shared" si="0"/>
        <v>14</v>
      </c>
      <c r="V14" s="42"/>
    </row>
    <row r="15" ht="9.75" customHeight="1" thickBot="1">
      <c r="B15" s="47"/>
    </row>
    <row r="16" spans="1:11" ht="15" customHeight="1">
      <c r="A16" s="57" t="s">
        <v>36</v>
      </c>
      <c r="B16" s="48" t="s">
        <v>3</v>
      </c>
      <c r="C16" s="50" t="s">
        <v>4</v>
      </c>
      <c r="D16" s="51"/>
      <c r="E16" s="52"/>
      <c r="F16" s="50" t="s">
        <v>5</v>
      </c>
      <c r="G16" s="51"/>
      <c r="H16" s="52"/>
      <c r="I16" s="50" t="s">
        <v>6</v>
      </c>
      <c r="J16" s="51"/>
      <c r="K16" s="53"/>
    </row>
    <row r="17" spans="1:11" ht="15" customHeight="1">
      <c r="A17" s="58"/>
      <c r="B17" s="49"/>
      <c r="C17" s="12" t="s">
        <v>0</v>
      </c>
      <c r="D17" s="12" t="s">
        <v>1</v>
      </c>
      <c r="E17" s="12" t="s">
        <v>2</v>
      </c>
      <c r="F17" s="12" t="s">
        <v>0</v>
      </c>
      <c r="G17" s="12" t="s">
        <v>1</v>
      </c>
      <c r="H17" s="12" t="s">
        <v>2</v>
      </c>
      <c r="I17" s="12" t="s">
        <v>0</v>
      </c>
      <c r="J17" s="12" t="s">
        <v>1</v>
      </c>
      <c r="K17" s="19" t="s">
        <v>2</v>
      </c>
    </row>
    <row r="18" spans="1:11" ht="15" customHeight="1">
      <c r="A18" s="58"/>
      <c r="B18" s="54">
        <v>1800</v>
      </c>
      <c r="C18" s="13" t="s">
        <v>7</v>
      </c>
      <c r="D18" s="14">
        <f>ROUND(B18/2,0)</f>
        <v>900</v>
      </c>
      <c r="E18" s="14">
        <f>ROUND(B18/2,0)</f>
        <v>900</v>
      </c>
      <c r="F18" s="28" t="s">
        <v>7</v>
      </c>
      <c r="G18" s="14">
        <f>ROUND(B18/3,0)</f>
        <v>600</v>
      </c>
      <c r="H18" s="14">
        <f>ROUND(B18/3,0)</f>
        <v>600</v>
      </c>
      <c r="I18" s="28" t="s">
        <v>7</v>
      </c>
      <c r="J18" s="14">
        <f>ROUND(B18/4,0)</f>
        <v>450</v>
      </c>
      <c r="K18" s="31">
        <f>ROUND(B18/4,0)</f>
        <v>450</v>
      </c>
    </row>
    <row r="19" spans="1:11" ht="15" customHeight="1">
      <c r="A19" s="58"/>
      <c r="B19" s="55"/>
      <c r="C19" s="15" t="s">
        <v>8</v>
      </c>
      <c r="D19" s="21">
        <f>ROUND(SUM(D18)/365*5%*$D$5+D18,0)</f>
        <v>905</v>
      </c>
      <c r="E19" s="21">
        <f>ROUND(SUM(E18)*5%/365*$E$5+E18,0)</f>
        <v>908</v>
      </c>
      <c r="F19" s="29" t="s">
        <v>8</v>
      </c>
      <c r="G19" s="21">
        <f>ROUND(SUM(G18)*5%/365*$G$5+G18,0)</f>
        <v>601</v>
      </c>
      <c r="H19" s="21">
        <f>ROUND(SUM(H18)*5%/365*$H$5+H18,0)</f>
        <v>603</v>
      </c>
      <c r="I19" s="29" t="s">
        <v>8</v>
      </c>
      <c r="J19" s="21">
        <f>ROUND(SUM(J18)*5%/365*$J$5+J18,0)</f>
        <v>451</v>
      </c>
      <c r="K19" s="23">
        <f>ROUND(SUM(K18)*5%/365*$K$5+K18,0)</f>
        <v>452</v>
      </c>
    </row>
    <row r="20" spans="1:11" ht="15" customHeight="1">
      <c r="A20" s="58"/>
      <c r="B20" s="55"/>
      <c r="C20" s="15"/>
      <c r="D20" s="17"/>
      <c r="E20" s="17"/>
      <c r="F20" s="29" t="s">
        <v>9</v>
      </c>
      <c r="G20" s="21">
        <f>ROUND(SUM(G18)*5%/365*$G$6+G18,0)</f>
        <v>607</v>
      </c>
      <c r="H20" s="21">
        <f>ROUND(SUM(H18)*5%/365*$H$6+H18,0)</f>
        <v>608</v>
      </c>
      <c r="I20" s="29" t="s">
        <v>9</v>
      </c>
      <c r="J20" s="21">
        <f>ROUND(SUM(J18)*5%/365*$J$6+J18,0)</f>
        <v>452</v>
      </c>
      <c r="K20" s="23">
        <f>ROUND(SUM(K18)*5%/365*$K$6+K18,0)</f>
        <v>454</v>
      </c>
    </row>
    <row r="21" spans="1:20" ht="15" customHeight="1" thickBot="1">
      <c r="A21" s="59"/>
      <c r="B21" s="55"/>
      <c r="C21" s="16"/>
      <c r="D21" s="18"/>
      <c r="E21" s="18"/>
      <c r="F21" s="30"/>
      <c r="G21" s="18"/>
      <c r="H21" s="18"/>
      <c r="I21" s="30" t="s">
        <v>10</v>
      </c>
      <c r="J21" s="22">
        <f>ROUND(SUM(J18)*5%/365*$J$7+J18,0)</f>
        <v>455</v>
      </c>
      <c r="K21" s="24">
        <f>ROUND(SUM(K18)*5%/365*$K$7+K18,0)</f>
        <v>456</v>
      </c>
      <c r="M21" s="43">
        <f>D21+D20+D19+D18-$B$18</f>
        <v>5</v>
      </c>
      <c r="N21" s="43">
        <f aca="true" t="shared" si="1" ref="N21:T21">E21+E20+E19+E18-$B$18</f>
        <v>8</v>
      </c>
      <c r="O21" s="43"/>
      <c r="P21" s="43">
        <f t="shared" si="1"/>
        <v>8</v>
      </c>
      <c r="Q21" s="43">
        <f t="shared" si="1"/>
        <v>11</v>
      </c>
      <c r="R21" s="43"/>
      <c r="S21" s="43">
        <f t="shared" si="1"/>
        <v>8</v>
      </c>
      <c r="T21" s="43">
        <f t="shared" si="1"/>
        <v>12</v>
      </c>
    </row>
    <row r="22" ht="9.75" customHeight="1" thickBot="1">
      <c r="B22" s="47"/>
    </row>
    <row r="23" spans="1:11" ht="15" customHeight="1">
      <c r="A23" s="57" t="s">
        <v>37</v>
      </c>
      <c r="B23" s="48" t="s">
        <v>3</v>
      </c>
      <c r="C23" s="50" t="s">
        <v>4</v>
      </c>
      <c r="D23" s="51"/>
      <c r="E23" s="52"/>
      <c r="F23" s="50" t="s">
        <v>5</v>
      </c>
      <c r="G23" s="51"/>
      <c r="H23" s="52"/>
      <c r="I23" s="50" t="s">
        <v>6</v>
      </c>
      <c r="J23" s="51"/>
      <c r="K23" s="53"/>
    </row>
    <row r="24" spans="1:11" ht="15" customHeight="1">
      <c r="A24" s="58"/>
      <c r="B24" s="49"/>
      <c r="C24" s="12" t="s">
        <v>0</v>
      </c>
      <c r="D24" s="12" t="s">
        <v>1</v>
      </c>
      <c r="E24" s="12" t="s">
        <v>2</v>
      </c>
      <c r="F24" s="12" t="s">
        <v>0</v>
      </c>
      <c r="G24" s="12" t="s">
        <v>1</v>
      </c>
      <c r="H24" s="12" t="s">
        <v>2</v>
      </c>
      <c r="I24" s="12" t="s">
        <v>0</v>
      </c>
      <c r="J24" s="12" t="s">
        <v>1</v>
      </c>
      <c r="K24" s="19" t="s">
        <v>2</v>
      </c>
    </row>
    <row r="25" spans="1:11" ht="15" customHeight="1">
      <c r="A25" s="58"/>
      <c r="B25" s="54">
        <v>2200</v>
      </c>
      <c r="C25" s="13" t="s">
        <v>7</v>
      </c>
      <c r="D25" s="14">
        <f>ROUND(B25/2,0)</f>
        <v>1100</v>
      </c>
      <c r="E25" s="14">
        <f>ROUND(B25/2,0)</f>
        <v>1100</v>
      </c>
      <c r="F25" s="28" t="s">
        <v>7</v>
      </c>
      <c r="G25" s="14">
        <f>ROUND(B25/3,0)</f>
        <v>733</v>
      </c>
      <c r="H25" s="14">
        <f>ROUND(B25/3,0)</f>
        <v>733</v>
      </c>
      <c r="I25" s="28" t="s">
        <v>7</v>
      </c>
      <c r="J25" s="14">
        <f>ROUND(B25/4,0)</f>
        <v>550</v>
      </c>
      <c r="K25" s="31">
        <f>ROUND(B25/4,0)</f>
        <v>550</v>
      </c>
    </row>
    <row r="26" spans="1:11" ht="15" customHeight="1">
      <c r="A26" s="58"/>
      <c r="B26" s="55"/>
      <c r="C26" s="15" t="s">
        <v>8</v>
      </c>
      <c r="D26" s="21">
        <f>ROUND(SUM(D25)/365*5%*$D$5+D25,0)</f>
        <v>1106</v>
      </c>
      <c r="E26" s="21">
        <f>ROUND(SUM(E25)*5%/365*$E$5+E25,0)</f>
        <v>1109</v>
      </c>
      <c r="F26" s="29" t="s">
        <v>8</v>
      </c>
      <c r="G26" s="21">
        <f>ROUND(SUM(G25)*5%/365*$G$5+G25,0)</f>
        <v>734</v>
      </c>
      <c r="H26" s="21">
        <f>ROUND(SUM(H25)*5%/365*$H$5+H25,0)</f>
        <v>736</v>
      </c>
      <c r="I26" s="29" t="s">
        <v>8</v>
      </c>
      <c r="J26" s="21">
        <f>ROUND(SUM(J25)*5%/365*$J$5+J25,0)</f>
        <v>551</v>
      </c>
      <c r="K26" s="23">
        <f>ROUND(SUM(K25)*5%/365*$K$5+K25,0)</f>
        <v>552</v>
      </c>
    </row>
    <row r="27" spans="1:11" ht="15" customHeight="1">
      <c r="A27" s="58"/>
      <c r="B27" s="55"/>
      <c r="C27" s="15"/>
      <c r="D27" s="17"/>
      <c r="E27" s="17"/>
      <c r="F27" s="29" t="s">
        <v>9</v>
      </c>
      <c r="G27" s="21">
        <f>ROUND(SUM(G25)*5%/365*$G$6+G25,0)</f>
        <v>741</v>
      </c>
      <c r="H27" s="21">
        <f>ROUND(SUM(H25)*5%/365*$H$6+H25,0)</f>
        <v>742</v>
      </c>
      <c r="I27" s="29" t="s">
        <v>9</v>
      </c>
      <c r="J27" s="21">
        <f>ROUND(SUM(J25)*5%/365*$J$6+J25,0)</f>
        <v>553</v>
      </c>
      <c r="K27" s="23">
        <f>ROUND(SUM(K25)*5%/365*$K$6+K25,0)</f>
        <v>555</v>
      </c>
    </row>
    <row r="28" spans="1:20" ht="15" customHeight="1" thickBot="1">
      <c r="A28" s="59"/>
      <c r="B28" s="55"/>
      <c r="C28" s="16"/>
      <c r="D28" s="18"/>
      <c r="E28" s="18"/>
      <c r="F28" s="30"/>
      <c r="G28" s="18"/>
      <c r="H28" s="18"/>
      <c r="I28" s="30" t="s">
        <v>10</v>
      </c>
      <c r="J28" s="22">
        <f>ROUND(SUM(J25)*5%/365*$J$7+J25,0)</f>
        <v>556</v>
      </c>
      <c r="K28" s="24">
        <f>ROUND(SUM(K25)*5%/365*$K$7+K25,0)</f>
        <v>557</v>
      </c>
      <c r="M28" s="43">
        <f>D28+D27+D26+D25-$B$25</f>
        <v>6</v>
      </c>
      <c r="N28" s="43">
        <f aca="true" t="shared" si="2" ref="N28:T28">E28+E27+E26+E25-$B$25</f>
        <v>9</v>
      </c>
      <c r="O28" s="43"/>
      <c r="P28" s="43">
        <f t="shared" si="2"/>
        <v>8</v>
      </c>
      <c r="Q28" s="43">
        <f t="shared" si="2"/>
        <v>11</v>
      </c>
      <c r="R28" s="43"/>
      <c r="S28" s="43">
        <f t="shared" si="2"/>
        <v>10</v>
      </c>
      <c r="T28" s="43">
        <f t="shared" si="2"/>
        <v>14</v>
      </c>
    </row>
    <row r="29" ht="9.75" customHeight="1" thickBot="1">
      <c r="B29" s="47"/>
    </row>
    <row r="30" spans="1:11" ht="15" customHeight="1">
      <c r="A30" s="57" t="s">
        <v>38</v>
      </c>
      <c r="B30" s="48" t="s">
        <v>3</v>
      </c>
      <c r="C30" s="50" t="s">
        <v>4</v>
      </c>
      <c r="D30" s="51"/>
      <c r="E30" s="52"/>
      <c r="F30" s="50" t="s">
        <v>5</v>
      </c>
      <c r="G30" s="51"/>
      <c r="H30" s="52"/>
      <c r="I30" s="50" t="s">
        <v>6</v>
      </c>
      <c r="J30" s="51"/>
      <c r="K30" s="53"/>
    </row>
    <row r="31" spans="1:11" ht="15" customHeight="1">
      <c r="A31" s="58"/>
      <c r="B31" s="49"/>
      <c r="C31" s="12" t="s">
        <v>0</v>
      </c>
      <c r="D31" s="12" t="s">
        <v>1</v>
      </c>
      <c r="E31" s="12" t="s">
        <v>2</v>
      </c>
      <c r="F31" s="12" t="s">
        <v>0</v>
      </c>
      <c r="G31" s="12" t="s">
        <v>1</v>
      </c>
      <c r="H31" s="12" t="s">
        <v>2</v>
      </c>
      <c r="I31" s="12" t="s">
        <v>0</v>
      </c>
      <c r="J31" s="12" t="s">
        <v>1</v>
      </c>
      <c r="K31" s="19" t="s">
        <v>2</v>
      </c>
    </row>
    <row r="32" spans="1:11" ht="15" customHeight="1">
      <c r="A32" s="58"/>
      <c r="B32" s="54">
        <v>2400</v>
      </c>
      <c r="C32" s="13" t="s">
        <v>7</v>
      </c>
      <c r="D32" s="14">
        <f>ROUND(B32/2,0)</f>
        <v>1200</v>
      </c>
      <c r="E32" s="14">
        <f>ROUND(B32/2,0)</f>
        <v>1200</v>
      </c>
      <c r="F32" s="28" t="s">
        <v>7</v>
      </c>
      <c r="G32" s="14">
        <f>ROUND(B32/3,0)</f>
        <v>800</v>
      </c>
      <c r="H32" s="14">
        <f>ROUND(B32/3,0)</f>
        <v>800</v>
      </c>
      <c r="I32" s="28" t="s">
        <v>7</v>
      </c>
      <c r="J32" s="14">
        <f>ROUND(B32/4,0)</f>
        <v>600</v>
      </c>
      <c r="K32" s="31">
        <f>ROUND(B32/4,0)</f>
        <v>600</v>
      </c>
    </row>
    <row r="33" spans="1:11" ht="15" customHeight="1">
      <c r="A33" s="58"/>
      <c r="B33" s="55"/>
      <c r="C33" s="15" t="s">
        <v>8</v>
      </c>
      <c r="D33" s="21">
        <f>ROUND(SUM(D32)/365*5%*$D$5+D32,0)</f>
        <v>1207</v>
      </c>
      <c r="E33" s="21">
        <f>ROUND(SUM(E32)*5%/365*$E$5+E32,0)</f>
        <v>1210</v>
      </c>
      <c r="F33" s="29" t="s">
        <v>8</v>
      </c>
      <c r="G33" s="21">
        <f>ROUND(SUM(G32)*5%/365*$G$5+G32,0)</f>
        <v>801</v>
      </c>
      <c r="H33" s="21">
        <f>ROUND(SUM(H32)*5%/365*$H$5+H32,0)</f>
        <v>803</v>
      </c>
      <c r="I33" s="29" t="s">
        <v>8</v>
      </c>
      <c r="J33" s="21">
        <f>ROUND(SUM(J32)*5%/365*$J$5+J32,0)</f>
        <v>601</v>
      </c>
      <c r="K33" s="23">
        <f>ROUND(SUM(K32)*5%/365*$K$5+K32,0)</f>
        <v>603</v>
      </c>
    </row>
    <row r="34" spans="1:11" ht="15" customHeight="1">
      <c r="A34" s="58"/>
      <c r="B34" s="55"/>
      <c r="C34" s="15"/>
      <c r="D34" s="17"/>
      <c r="E34" s="17"/>
      <c r="F34" s="29" t="s">
        <v>9</v>
      </c>
      <c r="G34" s="21">
        <f>ROUND(SUM(G32)*5%/365*$G$6+G32,0)</f>
        <v>809</v>
      </c>
      <c r="H34" s="21">
        <f>ROUND(SUM(H32)*5%/365*$H$6+H32,0)</f>
        <v>810</v>
      </c>
      <c r="I34" s="29" t="s">
        <v>9</v>
      </c>
      <c r="J34" s="21">
        <f>ROUND(SUM(J32)*5%/365*$J$6+J32,0)</f>
        <v>603</v>
      </c>
      <c r="K34" s="23">
        <f>ROUND(SUM(K32)*5%/365*$K$6+K32,0)</f>
        <v>605</v>
      </c>
    </row>
    <row r="35" spans="1:20" ht="15" customHeight="1" thickBot="1">
      <c r="A35" s="59"/>
      <c r="B35" s="55"/>
      <c r="C35" s="16"/>
      <c r="D35" s="18"/>
      <c r="E35" s="18"/>
      <c r="F35" s="30"/>
      <c r="G35" s="18"/>
      <c r="H35" s="18"/>
      <c r="I35" s="30" t="s">
        <v>10</v>
      </c>
      <c r="J35" s="22">
        <f>ROUND(SUM(J32)*5%/365*$J$7+J32,0)</f>
        <v>607</v>
      </c>
      <c r="K35" s="24">
        <f>ROUND(SUM(K32)*5%/365*$K$7+K32,0)</f>
        <v>608</v>
      </c>
      <c r="M35" s="43">
        <f>D35+D34+D33+D32-$B$32</f>
        <v>7</v>
      </c>
      <c r="N35" s="43">
        <f aca="true" t="shared" si="3" ref="N35:T35">E35+E34+E33+E32-$B$32</f>
        <v>10</v>
      </c>
      <c r="O35" s="43"/>
      <c r="P35" s="43">
        <f t="shared" si="3"/>
        <v>10</v>
      </c>
      <c r="Q35" s="43">
        <f t="shared" si="3"/>
        <v>13</v>
      </c>
      <c r="R35" s="43"/>
      <c r="S35" s="43">
        <f t="shared" si="3"/>
        <v>11</v>
      </c>
      <c r="T35" s="43">
        <f t="shared" si="3"/>
        <v>16</v>
      </c>
    </row>
    <row r="36" ht="9.75" customHeight="1" thickBot="1">
      <c r="B36" s="47"/>
    </row>
    <row r="37" spans="1:11" ht="15" customHeight="1">
      <c r="A37" s="57" t="s">
        <v>39</v>
      </c>
      <c r="B37" s="48" t="s">
        <v>3</v>
      </c>
      <c r="C37" s="50" t="s">
        <v>4</v>
      </c>
      <c r="D37" s="51"/>
      <c r="E37" s="52"/>
      <c r="F37" s="50" t="s">
        <v>5</v>
      </c>
      <c r="G37" s="51"/>
      <c r="H37" s="52"/>
      <c r="I37" s="50" t="s">
        <v>6</v>
      </c>
      <c r="J37" s="51"/>
      <c r="K37" s="53"/>
    </row>
    <row r="38" spans="1:11" ht="15" customHeight="1">
      <c r="A38" s="58"/>
      <c r="B38" s="49"/>
      <c r="C38" s="12" t="s">
        <v>0</v>
      </c>
      <c r="D38" s="12" t="s">
        <v>1</v>
      </c>
      <c r="E38" s="12" t="s">
        <v>2</v>
      </c>
      <c r="F38" s="12" t="s">
        <v>0</v>
      </c>
      <c r="G38" s="12" t="s">
        <v>1</v>
      </c>
      <c r="H38" s="12" t="s">
        <v>2</v>
      </c>
      <c r="I38" s="12" t="s">
        <v>0</v>
      </c>
      <c r="J38" s="12" t="s">
        <v>1</v>
      </c>
      <c r="K38" s="19" t="s">
        <v>2</v>
      </c>
    </row>
    <row r="39" spans="1:11" ht="15" customHeight="1">
      <c r="A39" s="58"/>
      <c r="B39" s="54">
        <v>2600</v>
      </c>
      <c r="C39" s="13" t="s">
        <v>7</v>
      </c>
      <c r="D39" s="14">
        <f>ROUND(B39/2,0)</f>
        <v>1300</v>
      </c>
      <c r="E39" s="14">
        <f>ROUND(B39/2,0)</f>
        <v>1300</v>
      </c>
      <c r="F39" s="28" t="s">
        <v>7</v>
      </c>
      <c r="G39" s="14">
        <f>ROUND(B39/3,0)</f>
        <v>867</v>
      </c>
      <c r="H39" s="14">
        <f>ROUND(B39/3,0)</f>
        <v>867</v>
      </c>
      <c r="I39" s="28" t="s">
        <v>7</v>
      </c>
      <c r="J39" s="14">
        <f>ROUND(B39/4,0)</f>
        <v>650</v>
      </c>
      <c r="K39" s="31">
        <f>ROUND(B39/4,0)</f>
        <v>650</v>
      </c>
    </row>
    <row r="40" spans="1:11" ht="15" customHeight="1">
      <c r="A40" s="58"/>
      <c r="B40" s="55"/>
      <c r="C40" s="15" t="s">
        <v>8</v>
      </c>
      <c r="D40" s="21">
        <f>ROUND(SUM(D39)/365*5%*$D$5+D39,0)</f>
        <v>1307</v>
      </c>
      <c r="E40" s="21">
        <f>ROUND(SUM(E39)*5%/365*$E$5+E39,0)</f>
        <v>1311</v>
      </c>
      <c r="F40" s="29" t="s">
        <v>8</v>
      </c>
      <c r="G40" s="21">
        <f>ROUND(SUM(G39)*5%/365*$G$5+G39,0)</f>
        <v>868</v>
      </c>
      <c r="H40" s="21">
        <f>ROUND(SUM(H39)*5%/365*$H$5+H39,0)</f>
        <v>871</v>
      </c>
      <c r="I40" s="29" t="s">
        <v>8</v>
      </c>
      <c r="J40" s="21">
        <f>ROUND(SUM(J39)*5%/365*$J$5+J39,0)</f>
        <v>651</v>
      </c>
      <c r="K40" s="23">
        <f>ROUND(SUM(K39)*5%/365*$K$5+K39,0)</f>
        <v>653</v>
      </c>
    </row>
    <row r="41" spans="1:11" ht="15" customHeight="1">
      <c r="A41" s="58"/>
      <c r="B41" s="55"/>
      <c r="C41" s="15"/>
      <c r="D41" s="17"/>
      <c r="E41" s="17"/>
      <c r="F41" s="29" t="s">
        <v>9</v>
      </c>
      <c r="G41" s="21">
        <f>ROUND(SUM(G39)*5%/365*$G$6+G39,0)</f>
        <v>877</v>
      </c>
      <c r="H41" s="21">
        <f>ROUND(SUM(H39)*5%/365*$H$6+H39,0)</f>
        <v>878</v>
      </c>
      <c r="I41" s="29" t="s">
        <v>9</v>
      </c>
      <c r="J41" s="21">
        <f>ROUND(SUM(J39)*5%/365*$J$6+J39,0)</f>
        <v>654</v>
      </c>
      <c r="K41" s="23">
        <f>ROUND(SUM(K39)*5%/365*$K$6+K39,0)</f>
        <v>655</v>
      </c>
    </row>
    <row r="42" spans="1:20" ht="15" customHeight="1" thickBot="1">
      <c r="A42" s="59"/>
      <c r="B42" s="56"/>
      <c r="C42" s="16"/>
      <c r="D42" s="18"/>
      <c r="E42" s="18"/>
      <c r="F42" s="30"/>
      <c r="G42" s="18"/>
      <c r="H42" s="18"/>
      <c r="I42" s="30" t="s">
        <v>10</v>
      </c>
      <c r="J42" s="22">
        <f>ROUND(SUM(J39)*5%/365*$J$7+J39,0)</f>
        <v>657</v>
      </c>
      <c r="K42" s="24">
        <f>ROUND(SUM(K39)*5%/365*$K$7+K39,0)</f>
        <v>658</v>
      </c>
      <c r="M42" s="43">
        <f>D42+D41+D40+D39-$B$39</f>
        <v>7</v>
      </c>
      <c r="N42" s="43">
        <f aca="true" t="shared" si="4" ref="N42:T42">E42+E41+E40+E39-$B$39</f>
        <v>11</v>
      </c>
      <c r="O42" s="43"/>
      <c r="P42" s="43">
        <f t="shared" si="4"/>
        <v>12</v>
      </c>
      <c r="Q42" s="43">
        <f t="shared" si="4"/>
        <v>16</v>
      </c>
      <c r="R42" s="43"/>
      <c r="S42" s="43">
        <f t="shared" si="4"/>
        <v>12</v>
      </c>
      <c r="T42" s="43">
        <f t="shared" si="4"/>
        <v>16</v>
      </c>
    </row>
    <row r="43" ht="9.75" customHeight="1" thickBot="1">
      <c r="K43" s="37"/>
    </row>
    <row r="44" spans="1:11" ht="15.75" customHeight="1">
      <c r="A44" s="57" t="s">
        <v>44</v>
      </c>
      <c r="B44" s="48" t="s">
        <v>3</v>
      </c>
      <c r="C44" s="50" t="s">
        <v>4</v>
      </c>
      <c r="D44" s="51"/>
      <c r="E44" s="52"/>
      <c r="F44" s="50" t="s">
        <v>5</v>
      </c>
      <c r="G44" s="51"/>
      <c r="H44" s="52"/>
      <c r="I44" s="50" t="s">
        <v>6</v>
      </c>
      <c r="J44" s="51"/>
      <c r="K44" s="53"/>
    </row>
    <row r="45" spans="1:11" ht="15.75" customHeight="1">
      <c r="A45" s="58"/>
      <c r="B45" s="49"/>
      <c r="C45" s="12" t="s">
        <v>0</v>
      </c>
      <c r="D45" s="12" t="s">
        <v>1</v>
      </c>
      <c r="E45" s="12" t="s">
        <v>2</v>
      </c>
      <c r="F45" s="12" t="s">
        <v>0</v>
      </c>
      <c r="G45" s="12" t="s">
        <v>1</v>
      </c>
      <c r="H45" s="12" t="s">
        <v>2</v>
      </c>
      <c r="I45" s="12" t="s">
        <v>0</v>
      </c>
      <c r="J45" s="12" t="s">
        <v>1</v>
      </c>
      <c r="K45" s="19" t="s">
        <v>2</v>
      </c>
    </row>
    <row r="46" spans="1:11" ht="15.75" customHeight="1">
      <c r="A46" s="58"/>
      <c r="B46" s="54">
        <v>1950</v>
      </c>
      <c r="C46" s="13" t="s">
        <v>7</v>
      </c>
      <c r="D46" s="14">
        <f>ROUND(B46/2,0)</f>
        <v>975</v>
      </c>
      <c r="E46" s="14">
        <f>ROUND(B46/2,0)</f>
        <v>975</v>
      </c>
      <c r="F46" s="28" t="s">
        <v>7</v>
      </c>
      <c r="G46" s="14">
        <f>ROUND(B46/3,0)</f>
        <v>650</v>
      </c>
      <c r="H46" s="14">
        <f>ROUND(B46/3,0)</f>
        <v>650</v>
      </c>
      <c r="I46" s="28" t="s">
        <v>7</v>
      </c>
      <c r="J46" s="14">
        <f>ROUND(B46/4,0)</f>
        <v>488</v>
      </c>
      <c r="K46" s="31">
        <f>ROUND(B46/4,0)</f>
        <v>488</v>
      </c>
    </row>
    <row r="47" spans="1:11" ht="15.75" customHeight="1">
      <c r="A47" s="58"/>
      <c r="B47" s="55"/>
      <c r="C47" s="15" t="s">
        <v>8</v>
      </c>
      <c r="D47" s="21">
        <f>ROUND(SUM(D46)/365*5%*$D$5+D46,0)</f>
        <v>980</v>
      </c>
      <c r="E47" s="21">
        <f>ROUND(SUM(E46)*5%/365*$E$5+E46,0)</f>
        <v>983</v>
      </c>
      <c r="F47" s="29" t="s">
        <v>8</v>
      </c>
      <c r="G47" s="21">
        <f>ROUND(SUM(G46)*5%/365*$G$5+G46,0)</f>
        <v>651</v>
      </c>
      <c r="H47" s="21">
        <f>ROUND(SUM(H46)*5%/365*$H$5+H46,0)</f>
        <v>653</v>
      </c>
      <c r="I47" s="29" t="s">
        <v>8</v>
      </c>
      <c r="J47" s="21">
        <f>ROUND(SUM(J46)*5%/365*$J$5+J46,0)</f>
        <v>489</v>
      </c>
      <c r="K47" s="23">
        <f>ROUND(SUM(K46)*5%/365*$K$5+K46,0)</f>
        <v>490</v>
      </c>
    </row>
    <row r="48" spans="1:11" ht="15.75" customHeight="1">
      <c r="A48" s="58"/>
      <c r="B48" s="55"/>
      <c r="C48" s="15"/>
      <c r="D48" s="17"/>
      <c r="E48" s="17"/>
      <c r="F48" s="29" t="s">
        <v>9</v>
      </c>
      <c r="G48" s="21">
        <f>ROUND(SUM(G46)*5%/365*$G$6+G46,0)</f>
        <v>657</v>
      </c>
      <c r="H48" s="21">
        <f>ROUND(SUM(H46)*5%/365*$H$6+H46,0)</f>
        <v>658</v>
      </c>
      <c r="I48" s="29" t="s">
        <v>9</v>
      </c>
      <c r="J48" s="21">
        <f>ROUND(SUM(J46)*5%/365*$J$6+J46,0)</f>
        <v>491</v>
      </c>
      <c r="K48" s="23">
        <f>ROUND(SUM(K46)*5%/365*$K$6+K46,0)</f>
        <v>492</v>
      </c>
    </row>
    <row r="49" spans="1:20" ht="15.75" customHeight="1" thickBot="1">
      <c r="A49" s="59"/>
      <c r="B49" s="56"/>
      <c r="C49" s="16"/>
      <c r="D49" s="18"/>
      <c r="E49" s="18"/>
      <c r="F49" s="30"/>
      <c r="G49" s="18"/>
      <c r="H49" s="18"/>
      <c r="I49" s="30" t="s">
        <v>10</v>
      </c>
      <c r="J49" s="22">
        <f>ROUND(SUM(J46)*5%/365*$J$7+J46,0)</f>
        <v>493</v>
      </c>
      <c r="K49" s="24">
        <f>ROUND(SUM(K46)*5%/365*$K$7+K46,0)</f>
        <v>494</v>
      </c>
      <c r="M49" s="43">
        <f>D49+D48+D47+D46-$B$46</f>
        <v>5</v>
      </c>
      <c r="N49" s="43">
        <f aca="true" t="shared" si="5" ref="N49:T49">E49+E48+E47+E46-$B$46</f>
        <v>8</v>
      </c>
      <c r="O49" s="43"/>
      <c r="P49" s="43">
        <f t="shared" si="5"/>
        <v>8</v>
      </c>
      <c r="Q49" s="43">
        <f t="shared" si="5"/>
        <v>11</v>
      </c>
      <c r="R49" s="43"/>
      <c r="S49" s="43">
        <f t="shared" si="5"/>
        <v>11</v>
      </c>
      <c r="T49" s="43">
        <f t="shared" si="5"/>
        <v>14</v>
      </c>
    </row>
    <row r="50" ht="9.75" customHeight="1" thickBot="1"/>
    <row r="51" spans="1:11" ht="15" customHeight="1">
      <c r="A51" s="57" t="s">
        <v>40</v>
      </c>
      <c r="B51" s="48" t="s">
        <v>3</v>
      </c>
      <c r="C51" s="50" t="s">
        <v>4</v>
      </c>
      <c r="D51" s="51"/>
      <c r="E51" s="52"/>
      <c r="F51" s="50" t="s">
        <v>5</v>
      </c>
      <c r="G51" s="51"/>
      <c r="H51" s="52"/>
      <c r="I51" s="50" t="s">
        <v>6</v>
      </c>
      <c r="J51" s="51"/>
      <c r="K51" s="53"/>
    </row>
    <row r="52" spans="1:11" ht="15" customHeight="1">
      <c r="A52" s="58"/>
      <c r="B52" s="49"/>
      <c r="C52" s="12" t="s">
        <v>0</v>
      </c>
      <c r="D52" s="12" t="s">
        <v>1</v>
      </c>
      <c r="E52" s="12" t="s">
        <v>2</v>
      </c>
      <c r="F52" s="12" t="s">
        <v>0</v>
      </c>
      <c r="G52" s="12" t="s">
        <v>1</v>
      </c>
      <c r="H52" s="12" t="s">
        <v>2</v>
      </c>
      <c r="I52" s="12" t="s">
        <v>0</v>
      </c>
      <c r="J52" s="12" t="s">
        <v>1</v>
      </c>
      <c r="K52" s="19" t="s">
        <v>2</v>
      </c>
    </row>
    <row r="53" spans="1:11" ht="15" customHeight="1">
      <c r="A53" s="58"/>
      <c r="B53" s="54">
        <v>1900</v>
      </c>
      <c r="C53" s="13" t="s">
        <v>7</v>
      </c>
      <c r="D53" s="14">
        <f>ROUND(B53/2,0)</f>
        <v>950</v>
      </c>
      <c r="E53" s="14">
        <f>ROUND(B53/2,0)</f>
        <v>950</v>
      </c>
      <c r="F53" s="28" t="s">
        <v>7</v>
      </c>
      <c r="G53" s="14">
        <f>ROUND(B53/3,0)</f>
        <v>633</v>
      </c>
      <c r="H53" s="14">
        <f>ROUND(B53/3,0)</f>
        <v>633</v>
      </c>
      <c r="I53" s="28" t="s">
        <v>7</v>
      </c>
      <c r="J53" s="14">
        <f>ROUND(B53/4,0)</f>
        <v>475</v>
      </c>
      <c r="K53" s="31">
        <f>ROUND(B53/4,0)</f>
        <v>475</v>
      </c>
    </row>
    <row r="54" spans="1:11" ht="15" customHeight="1">
      <c r="A54" s="58"/>
      <c r="B54" s="55"/>
      <c r="C54" s="15" t="s">
        <v>8</v>
      </c>
      <c r="D54" s="21">
        <f>ROUND(SUM(D53)/365*5%*$D$5+D53,0)</f>
        <v>955</v>
      </c>
      <c r="E54" s="21">
        <f>ROUND(SUM(E53)*5%/365*$E$5+E53,0)</f>
        <v>958</v>
      </c>
      <c r="F54" s="29" t="s">
        <v>8</v>
      </c>
      <c r="G54" s="21">
        <f>ROUND(SUM(G53)*5%/365*$G$5+G53,0)</f>
        <v>634</v>
      </c>
      <c r="H54" s="21">
        <f>ROUND(SUM(H53)*5%/365*$H$5+H53,0)</f>
        <v>636</v>
      </c>
      <c r="I54" s="29" t="s">
        <v>8</v>
      </c>
      <c r="J54" s="21">
        <f>ROUND(SUM(J53)*5%/365*$J$5+J53,0)</f>
        <v>476</v>
      </c>
      <c r="K54" s="23">
        <f>ROUND(SUM(K53)*5%/365*$K$5+K53,0)</f>
        <v>477</v>
      </c>
    </row>
    <row r="55" spans="1:11" ht="15" customHeight="1">
      <c r="A55" s="58"/>
      <c r="B55" s="55"/>
      <c r="C55" s="15"/>
      <c r="D55" s="17"/>
      <c r="E55" s="17"/>
      <c r="F55" s="29" t="s">
        <v>9</v>
      </c>
      <c r="G55" s="21">
        <f>ROUND(SUM(G53)*5%/365*$G$6+G53,0)</f>
        <v>640</v>
      </c>
      <c r="H55" s="21">
        <f>ROUND(SUM(H53)*5%/365*$H$6+H53,0)</f>
        <v>641</v>
      </c>
      <c r="I55" s="29" t="s">
        <v>9</v>
      </c>
      <c r="J55" s="21">
        <f>ROUND(SUM(J53)*5%/365*$J$6+J53,0)</f>
        <v>478</v>
      </c>
      <c r="K55" s="23">
        <f>ROUND(SUM(K53)*5%/365*$K$6+K53,0)</f>
        <v>479</v>
      </c>
    </row>
    <row r="56" spans="1:20" ht="15" customHeight="1" thickBot="1">
      <c r="A56" s="59"/>
      <c r="B56" s="56"/>
      <c r="C56" s="16"/>
      <c r="D56" s="18"/>
      <c r="E56" s="18"/>
      <c r="F56" s="30"/>
      <c r="G56" s="18"/>
      <c r="H56" s="18"/>
      <c r="I56" s="30" t="s">
        <v>10</v>
      </c>
      <c r="J56" s="22">
        <f>ROUND(SUM(J53)*5%/365*$J$7+J53,0)</f>
        <v>480</v>
      </c>
      <c r="K56" s="24">
        <f>ROUND(SUM(K53)*5%/365*$K$7+K53,0)</f>
        <v>481</v>
      </c>
      <c r="M56" s="43">
        <f>D56+D55+D54+D53-$B$53</f>
        <v>5</v>
      </c>
      <c r="N56" s="43">
        <f aca="true" t="shared" si="6" ref="N56:T56">E56+E55+E54+E53-$B$53</f>
        <v>8</v>
      </c>
      <c r="O56" s="43"/>
      <c r="P56" s="43">
        <f t="shared" si="6"/>
        <v>7</v>
      </c>
      <c r="Q56" s="43">
        <f t="shared" si="6"/>
        <v>10</v>
      </c>
      <c r="R56" s="43"/>
      <c r="S56" s="43">
        <f t="shared" si="6"/>
        <v>9</v>
      </c>
      <c r="T56" s="43">
        <f t="shared" si="6"/>
        <v>12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 password="CF47" sheet="1"/>
  <mergeCells count="43">
    <mergeCell ref="A51:A56"/>
    <mergeCell ref="A2:K2"/>
    <mergeCell ref="A9:A14"/>
    <mergeCell ref="A16:A21"/>
    <mergeCell ref="A23:A28"/>
    <mergeCell ref="A30:A35"/>
    <mergeCell ref="A37:A42"/>
    <mergeCell ref="A44:A49"/>
    <mergeCell ref="B9:B10"/>
    <mergeCell ref="C9:E9"/>
    <mergeCell ref="F9:H9"/>
    <mergeCell ref="I9:K9"/>
    <mergeCell ref="B11:B14"/>
    <mergeCell ref="B16:B17"/>
    <mergeCell ref="C16:E16"/>
    <mergeCell ref="F16:H16"/>
    <mergeCell ref="I16:K16"/>
    <mergeCell ref="B18:B21"/>
    <mergeCell ref="B23:B24"/>
    <mergeCell ref="C23:E23"/>
    <mergeCell ref="F23:H23"/>
    <mergeCell ref="I23:K23"/>
    <mergeCell ref="B25:B28"/>
    <mergeCell ref="B46:B49"/>
    <mergeCell ref="B30:B31"/>
    <mergeCell ref="C30:E30"/>
    <mergeCell ref="F30:H30"/>
    <mergeCell ref="I30:K30"/>
    <mergeCell ref="B32:B35"/>
    <mergeCell ref="B37:B38"/>
    <mergeCell ref="C37:E37"/>
    <mergeCell ref="F37:H37"/>
    <mergeCell ref="I37:K37"/>
    <mergeCell ref="B51:B52"/>
    <mergeCell ref="C51:E51"/>
    <mergeCell ref="F51:H51"/>
    <mergeCell ref="I51:K51"/>
    <mergeCell ref="B53:B56"/>
    <mergeCell ref="B39:B42"/>
    <mergeCell ref="B44:B45"/>
    <mergeCell ref="C44:E44"/>
    <mergeCell ref="F44:H44"/>
    <mergeCell ref="I44:K4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57"/>
  <sheetViews>
    <sheetView tabSelected="1" zoomScalePageLayoutView="0" workbookViewId="0" topLeftCell="A1">
      <selection activeCell="F12" sqref="F12"/>
    </sheetView>
  </sheetViews>
  <sheetFormatPr defaultColWidth="9.140625" defaultRowHeight="12.75" outlineLevelRow="1" outlineLevelCol="1"/>
  <cols>
    <col min="1" max="1" width="73.28125" style="7" customWidth="1"/>
    <col min="2" max="2" width="18.140625" style="42" customWidth="1"/>
    <col min="3" max="9" width="9.140625" style="9" customWidth="1"/>
    <col min="10" max="10" width="10.140625" style="9" bestFit="1" customWidth="1"/>
    <col min="11" max="11" width="9.140625" style="9" customWidth="1"/>
    <col min="12" max="12" width="9.140625" style="7" customWidth="1"/>
    <col min="13" max="20" width="0" style="7" hidden="1" customWidth="1" outlineLevel="1"/>
    <col min="21" max="21" width="9.140625" style="7" customWidth="1" collapsed="1"/>
    <col min="22" max="16384" width="9.140625" style="7" customWidth="1"/>
  </cols>
  <sheetData>
    <row r="1" ht="12.75" customHeight="1">
      <c r="J1" s="45">
        <f>'I rok'!J1</f>
        <v>43628</v>
      </c>
    </row>
    <row r="2" spans="1:11" ht="33.75" customHeight="1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2:11" ht="46.5" customHeight="1" hidden="1" outlineLevel="1">
      <c r="B3" s="44"/>
      <c r="C3" s="10" t="s">
        <v>16</v>
      </c>
      <c r="D3" s="11"/>
      <c r="E3" s="11"/>
      <c r="F3" s="11"/>
      <c r="G3" s="11"/>
      <c r="H3" s="11"/>
      <c r="I3" s="11"/>
      <c r="J3" s="11"/>
      <c r="K3" s="11"/>
    </row>
    <row r="4" spans="2:11" ht="18" customHeight="1" hidden="1" outlineLevel="1">
      <c r="B4" s="44" t="s">
        <v>17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ht="24.75" customHeight="1" hidden="1" outlineLevel="1">
      <c r="B5" s="44" t="s">
        <v>20</v>
      </c>
      <c r="D5" s="25">
        <v>61</v>
      </c>
      <c r="E5" s="25">
        <v>61</v>
      </c>
      <c r="F5" s="36"/>
      <c r="G5" s="25">
        <v>31</v>
      </c>
      <c r="H5" s="25">
        <v>31</v>
      </c>
      <c r="I5" s="36"/>
      <c r="J5" s="25">
        <v>31</v>
      </c>
      <c r="K5" s="25">
        <v>31</v>
      </c>
    </row>
    <row r="6" spans="2:11" ht="20.25" customHeight="1" hidden="1" outlineLevel="1">
      <c r="B6" s="44" t="s">
        <v>19</v>
      </c>
      <c r="C6" s="11"/>
      <c r="D6" s="36"/>
      <c r="E6" s="36"/>
      <c r="F6" s="36"/>
      <c r="G6" s="25">
        <v>102</v>
      </c>
      <c r="H6" s="25">
        <v>92</v>
      </c>
      <c r="I6" s="36"/>
      <c r="J6" s="25">
        <v>61</v>
      </c>
      <c r="K6" s="25">
        <v>61</v>
      </c>
    </row>
    <row r="7" spans="2:11" ht="23.25" customHeight="1" hidden="1" outlineLevel="1">
      <c r="B7" s="44" t="s">
        <v>18</v>
      </c>
      <c r="D7" s="35"/>
      <c r="E7" s="35"/>
      <c r="F7" s="35"/>
      <c r="G7" s="35"/>
      <c r="H7" s="35"/>
      <c r="I7" s="35"/>
      <c r="J7" s="26">
        <v>102</v>
      </c>
      <c r="K7" s="26">
        <v>92</v>
      </c>
    </row>
    <row r="8" spans="2:11" ht="22.5" customHeight="1" collapsed="1" thickBot="1">
      <c r="B8" s="44"/>
      <c r="D8" s="35"/>
      <c r="E8" s="35"/>
      <c r="F8" s="35"/>
      <c r="G8" s="35"/>
      <c r="H8" s="35"/>
      <c r="I8" s="35"/>
      <c r="J8" s="35"/>
      <c r="K8" s="35"/>
    </row>
    <row r="9" spans="1:11" ht="15" customHeight="1">
      <c r="A9" s="57" t="s">
        <v>43</v>
      </c>
      <c r="B9" s="48" t="s">
        <v>3</v>
      </c>
      <c r="C9" s="50" t="s">
        <v>4</v>
      </c>
      <c r="D9" s="51"/>
      <c r="E9" s="52"/>
      <c r="F9" s="50" t="s">
        <v>5</v>
      </c>
      <c r="G9" s="51"/>
      <c r="H9" s="52"/>
      <c r="I9" s="50" t="s">
        <v>6</v>
      </c>
      <c r="J9" s="51"/>
      <c r="K9" s="53"/>
    </row>
    <row r="10" spans="1:11" ht="15" customHeight="1">
      <c r="A10" s="58"/>
      <c r="B10" s="49"/>
      <c r="C10" s="12" t="s">
        <v>0</v>
      </c>
      <c r="D10" s="12" t="s">
        <v>1</v>
      </c>
      <c r="E10" s="12" t="s">
        <v>2</v>
      </c>
      <c r="F10" s="12" t="s">
        <v>0</v>
      </c>
      <c r="G10" s="12" t="s">
        <v>1</v>
      </c>
      <c r="H10" s="12" t="s">
        <v>2</v>
      </c>
      <c r="I10" s="12" t="s">
        <v>0</v>
      </c>
      <c r="J10" s="12" t="s">
        <v>1</v>
      </c>
      <c r="K10" s="19" t="s">
        <v>2</v>
      </c>
    </row>
    <row r="11" spans="1:13" ht="15" customHeight="1">
      <c r="A11" s="58"/>
      <c r="B11" s="54">
        <v>1750</v>
      </c>
      <c r="C11" s="13" t="s">
        <v>7</v>
      </c>
      <c r="D11" s="14">
        <f>ROUND(B11/2,0)</f>
        <v>875</v>
      </c>
      <c r="E11" s="14">
        <f>ROUND(B11/2,0)</f>
        <v>875</v>
      </c>
      <c r="F11" s="28" t="s">
        <v>7</v>
      </c>
      <c r="G11" s="14">
        <f>ROUND(B11/3,0)</f>
        <v>583</v>
      </c>
      <c r="H11" s="14">
        <f>ROUND(B11/3,0)</f>
        <v>583</v>
      </c>
      <c r="I11" s="28" t="s">
        <v>7</v>
      </c>
      <c r="J11" s="14">
        <f>ROUND(B11/4,0)</f>
        <v>438</v>
      </c>
      <c r="K11" s="31">
        <f>ROUND(B11/4,0)</f>
        <v>438</v>
      </c>
      <c r="M11" s="43"/>
    </row>
    <row r="12" spans="1:13" ht="15" customHeight="1">
      <c r="A12" s="58"/>
      <c r="B12" s="55"/>
      <c r="C12" s="15" t="s">
        <v>8</v>
      </c>
      <c r="D12" s="21">
        <f>ROUND(SUM(D11)/365*5%*$D$5+D11,0)</f>
        <v>882</v>
      </c>
      <c r="E12" s="21">
        <f>ROUND(SUM(E11)*5%/365*$E$5+E11,0)</f>
        <v>882</v>
      </c>
      <c r="F12" s="29" t="s">
        <v>8</v>
      </c>
      <c r="G12" s="21">
        <f>ROUND(SUM(G11)*5%/365*$G$5+G11,0)</f>
        <v>585</v>
      </c>
      <c r="H12" s="21">
        <f>ROUND(SUM(H11)*5%/365*$H$5+H11,0)</f>
        <v>585</v>
      </c>
      <c r="I12" s="29" t="s">
        <v>8</v>
      </c>
      <c r="J12" s="21">
        <f>ROUND(SUM(J11)*5%/365*$J$5+J11,0)</f>
        <v>440</v>
      </c>
      <c r="K12" s="23">
        <f>ROUND(SUM(K11)*5%/365*$K$5+K11,0)</f>
        <v>440</v>
      </c>
      <c r="M12" s="43"/>
    </row>
    <row r="13" spans="1:13" ht="15" customHeight="1">
      <c r="A13" s="58"/>
      <c r="B13" s="55"/>
      <c r="C13" s="15"/>
      <c r="D13" s="17"/>
      <c r="E13" s="17"/>
      <c r="F13" s="29" t="s">
        <v>9</v>
      </c>
      <c r="G13" s="21">
        <f>ROUND(SUM(G11)*5%/365*$G$6+G11,0)</f>
        <v>591</v>
      </c>
      <c r="H13" s="21">
        <f>ROUND(SUM(H11)*5%/365*$H$6+H11,0)</f>
        <v>590</v>
      </c>
      <c r="I13" s="29" t="s">
        <v>9</v>
      </c>
      <c r="J13" s="21">
        <f>ROUND(SUM(J11)*5%/365*$J$6+J11,0)</f>
        <v>442</v>
      </c>
      <c r="K13" s="23">
        <f>ROUND(SUM(K11)*5%/365*$K$6+K11,0)</f>
        <v>442</v>
      </c>
      <c r="M13" s="43"/>
    </row>
    <row r="14" spans="1:20" ht="15" customHeight="1" thickBot="1">
      <c r="A14" s="59"/>
      <c r="B14" s="55"/>
      <c r="C14" s="16"/>
      <c r="D14" s="18"/>
      <c r="E14" s="18"/>
      <c r="F14" s="30"/>
      <c r="G14" s="18"/>
      <c r="H14" s="18"/>
      <c r="I14" s="30" t="s">
        <v>10</v>
      </c>
      <c r="J14" s="22">
        <f>ROUND(SUM(J11)*5%/365*$J$7+J11,0)</f>
        <v>444</v>
      </c>
      <c r="K14" s="24">
        <f>ROUND(SUM(K11)*5%/365*$K$7+K11,0)</f>
        <v>444</v>
      </c>
      <c r="M14" s="43">
        <f>D14+D13+D12+D11-$B$11</f>
        <v>7</v>
      </c>
      <c r="N14" s="43">
        <f aca="true" t="shared" si="0" ref="N14:T14">E14+E13+E12+E11-$B$11</f>
        <v>7</v>
      </c>
      <c r="O14" s="43"/>
      <c r="P14" s="43">
        <f t="shared" si="0"/>
        <v>9</v>
      </c>
      <c r="Q14" s="43">
        <f t="shared" si="0"/>
        <v>8</v>
      </c>
      <c r="R14" s="43"/>
      <c r="S14" s="43">
        <f t="shared" si="0"/>
        <v>14</v>
      </c>
      <c r="T14" s="43">
        <f t="shared" si="0"/>
        <v>14</v>
      </c>
    </row>
    <row r="15" spans="2:13" ht="9.75" customHeight="1" thickBot="1">
      <c r="B15" s="47"/>
      <c r="M15" s="43"/>
    </row>
    <row r="16" spans="1:13" ht="15" customHeight="1">
      <c r="A16" s="57" t="s">
        <v>36</v>
      </c>
      <c r="B16" s="48" t="s">
        <v>3</v>
      </c>
      <c r="C16" s="50" t="s">
        <v>4</v>
      </c>
      <c r="D16" s="51"/>
      <c r="E16" s="52"/>
      <c r="F16" s="50" t="s">
        <v>5</v>
      </c>
      <c r="G16" s="51"/>
      <c r="H16" s="52"/>
      <c r="I16" s="50" t="s">
        <v>6</v>
      </c>
      <c r="J16" s="51"/>
      <c r="K16" s="53"/>
      <c r="M16" s="43"/>
    </row>
    <row r="17" spans="1:13" ht="15" customHeight="1">
      <c r="A17" s="58"/>
      <c r="B17" s="49"/>
      <c r="C17" s="12" t="s">
        <v>0</v>
      </c>
      <c r="D17" s="12" t="s">
        <v>1</v>
      </c>
      <c r="E17" s="12" t="s">
        <v>2</v>
      </c>
      <c r="F17" s="12" t="s">
        <v>0</v>
      </c>
      <c r="G17" s="12" t="s">
        <v>1</v>
      </c>
      <c r="H17" s="12" t="s">
        <v>2</v>
      </c>
      <c r="I17" s="12" t="s">
        <v>0</v>
      </c>
      <c r="J17" s="12" t="s">
        <v>1</v>
      </c>
      <c r="K17" s="19" t="s">
        <v>2</v>
      </c>
      <c r="M17" s="43"/>
    </row>
    <row r="18" spans="1:13" ht="15" customHeight="1">
      <c r="A18" s="58"/>
      <c r="B18" s="54">
        <v>1800</v>
      </c>
      <c r="C18" s="13" t="s">
        <v>7</v>
      </c>
      <c r="D18" s="14">
        <f>ROUND(B18/2,0)</f>
        <v>900</v>
      </c>
      <c r="E18" s="14">
        <f>ROUND(B18/2,0)</f>
        <v>900</v>
      </c>
      <c r="F18" s="28" t="s">
        <v>7</v>
      </c>
      <c r="G18" s="14">
        <f>ROUND(B18/3,0)</f>
        <v>600</v>
      </c>
      <c r="H18" s="14">
        <f>ROUND(B18/3,0)</f>
        <v>600</v>
      </c>
      <c r="I18" s="28" t="s">
        <v>7</v>
      </c>
      <c r="J18" s="14">
        <f>ROUND(B18/4,0)</f>
        <v>450</v>
      </c>
      <c r="K18" s="31">
        <f>ROUND(B18/4,0)</f>
        <v>450</v>
      </c>
      <c r="M18" s="43"/>
    </row>
    <row r="19" spans="1:13" ht="15" customHeight="1">
      <c r="A19" s="58"/>
      <c r="B19" s="55"/>
      <c r="C19" s="15" t="s">
        <v>8</v>
      </c>
      <c r="D19" s="21">
        <f>ROUND(SUM(D18)/365*5%*$D$5+D18,0)</f>
        <v>908</v>
      </c>
      <c r="E19" s="21">
        <f>ROUND(SUM(E18)*5%/365*$E$5+E18,0)</f>
        <v>908</v>
      </c>
      <c r="F19" s="29" t="s">
        <v>8</v>
      </c>
      <c r="G19" s="21">
        <f>ROUND(SUM(G18)*5%/365*$G$5+G18,0)</f>
        <v>603</v>
      </c>
      <c r="H19" s="21">
        <f>ROUND(SUM(H18)*5%/365*$H$5+H18,0)</f>
        <v>603</v>
      </c>
      <c r="I19" s="29" t="s">
        <v>8</v>
      </c>
      <c r="J19" s="21">
        <f>ROUND(SUM(J18)*5%/365*$J$5+J18,0)</f>
        <v>452</v>
      </c>
      <c r="K19" s="23">
        <f>ROUND(SUM(K18)*5%/365*$K$5+K18,0)</f>
        <v>452</v>
      </c>
      <c r="M19" s="43"/>
    </row>
    <row r="20" spans="1:13" ht="15" customHeight="1">
      <c r="A20" s="58"/>
      <c r="B20" s="55"/>
      <c r="C20" s="15"/>
      <c r="D20" s="17"/>
      <c r="E20" s="17"/>
      <c r="F20" s="29" t="s">
        <v>9</v>
      </c>
      <c r="G20" s="21">
        <f>ROUND(SUM(G18)*5%/365*$G$6+G18,0)</f>
        <v>608</v>
      </c>
      <c r="H20" s="21">
        <f>ROUND(SUM(H18)*5%/365*$H$6+H18,0)</f>
        <v>608</v>
      </c>
      <c r="I20" s="29" t="s">
        <v>9</v>
      </c>
      <c r="J20" s="21">
        <f>ROUND(SUM(J18)*5%/365*$J$6+J18,0)</f>
        <v>454</v>
      </c>
      <c r="K20" s="23">
        <f>ROUND(SUM(K18)*5%/365*$K$6+K18,0)</f>
        <v>454</v>
      </c>
      <c r="M20" s="43"/>
    </row>
    <row r="21" spans="1:20" ht="15" customHeight="1" thickBot="1">
      <c r="A21" s="59"/>
      <c r="B21" s="55"/>
      <c r="C21" s="16"/>
      <c r="D21" s="18"/>
      <c r="E21" s="18"/>
      <c r="F21" s="30"/>
      <c r="G21" s="18"/>
      <c r="H21" s="18"/>
      <c r="I21" s="30" t="s">
        <v>10</v>
      </c>
      <c r="J21" s="22">
        <f>ROUND(SUM(J18)*5%/365*$J$7+J18,0)</f>
        <v>456</v>
      </c>
      <c r="K21" s="24">
        <f>ROUND(SUM(K18)*5%/365*$K$7+K18,0)</f>
        <v>456</v>
      </c>
      <c r="M21" s="43">
        <f>D21+D20+D19+D18-$B$18</f>
        <v>8</v>
      </c>
      <c r="N21" s="43">
        <f aca="true" t="shared" si="1" ref="N21:T21">E21+E20+E19+E18-$B$18</f>
        <v>8</v>
      </c>
      <c r="O21" s="43"/>
      <c r="P21" s="43">
        <f t="shared" si="1"/>
        <v>11</v>
      </c>
      <c r="Q21" s="43">
        <f t="shared" si="1"/>
        <v>11</v>
      </c>
      <c r="R21" s="43"/>
      <c r="S21" s="43">
        <f t="shared" si="1"/>
        <v>12</v>
      </c>
      <c r="T21" s="43">
        <f t="shared" si="1"/>
        <v>12</v>
      </c>
    </row>
    <row r="22" spans="2:13" ht="9.75" customHeight="1" thickBot="1">
      <c r="B22" s="47"/>
      <c r="M22" s="43"/>
    </row>
    <row r="23" spans="1:13" ht="15" customHeight="1">
      <c r="A23" s="57" t="s">
        <v>37</v>
      </c>
      <c r="B23" s="48" t="s">
        <v>3</v>
      </c>
      <c r="C23" s="50" t="s">
        <v>4</v>
      </c>
      <c r="D23" s="51"/>
      <c r="E23" s="52"/>
      <c r="F23" s="50" t="s">
        <v>5</v>
      </c>
      <c r="G23" s="51"/>
      <c r="H23" s="52"/>
      <c r="I23" s="50" t="s">
        <v>6</v>
      </c>
      <c r="J23" s="51"/>
      <c r="K23" s="53"/>
      <c r="M23" s="43"/>
    </row>
    <row r="24" spans="1:13" ht="15" customHeight="1">
      <c r="A24" s="58"/>
      <c r="B24" s="49"/>
      <c r="C24" s="12" t="s">
        <v>0</v>
      </c>
      <c r="D24" s="12" t="s">
        <v>1</v>
      </c>
      <c r="E24" s="12" t="s">
        <v>2</v>
      </c>
      <c r="F24" s="12" t="s">
        <v>0</v>
      </c>
      <c r="G24" s="12" t="s">
        <v>1</v>
      </c>
      <c r="H24" s="12" t="s">
        <v>2</v>
      </c>
      <c r="I24" s="12" t="s">
        <v>0</v>
      </c>
      <c r="J24" s="12" t="s">
        <v>1</v>
      </c>
      <c r="K24" s="19" t="s">
        <v>2</v>
      </c>
      <c r="M24" s="43"/>
    </row>
    <row r="25" spans="1:13" ht="15" customHeight="1">
      <c r="A25" s="58"/>
      <c r="B25" s="54">
        <v>2200</v>
      </c>
      <c r="C25" s="13" t="s">
        <v>7</v>
      </c>
      <c r="D25" s="14">
        <f>ROUND(B25/2,0)</f>
        <v>1100</v>
      </c>
      <c r="E25" s="14">
        <f>ROUND(B25/2,0)</f>
        <v>1100</v>
      </c>
      <c r="F25" s="28" t="s">
        <v>7</v>
      </c>
      <c r="G25" s="14">
        <f>ROUND(B25/3,0)</f>
        <v>733</v>
      </c>
      <c r="H25" s="14">
        <f>ROUND(B25/3,0)</f>
        <v>733</v>
      </c>
      <c r="I25" s="28" t="s">
        <v>7</v>
      </c>
      <c r="J25" s="14">
        <f>ROUND(B25/4,0)</f>
        <v>550</v>
      </c>
      <c r="K25" s="31">
        <f>ROUND(B25/4,0)</f>
        <v>550</v>
      </c>
      <c r="M25" s="43"/>
    </row>
    <row r="26" spans="1:13" ht="15" customHeight="1">
      <c r="A26" s="58"/>
      <c r="B26" s="55"/>
      <c r="C26" s="15" t="s">
        <v>8</v>
      </c>
      <c r="D26" s="21">
        <f>ROUND(SUM(D25)/365*5%*$D$5+D25,0)</f>
        <v>1109</v>
      </c>
      <c r="E26" s="21">
        <f>ROUND(SUM(E25)*5%/365*$E$5+E25,0)</f>
        <v>1109</v>
      </c>
      <c r="F26" s="29" t="s">
        <v>8</v>
      </c>
      <c r="G26" s="21">
        <f>ROUND(SUM(G25)*5%/365*$G$5+G25,0)</f>
        <v>736</v>
      </c>
      <c r="H26" s="21">
        <f>ROUND(SUM(H25)*5%/365*$H$5+H25,0)</f>
        <v>736</v>
      </c>
      <c r="I26" s="29" t="s">
        <v>8</v>
      </c>
      <c r="J26" s="21">
        <f>ROUND(SUM(J25)*5%/365*$J$5+J25,0)</f>
        <v>552</v>
      </c>
      <c r="K26" s="23">
        <f>ROUND(SUM(K25)*5%/365*$K$5+K25,0)</f>
        <v>552</v>
      </c>
      <c r="M26" s="43"/>
    </row>
    <row r="27" spans="1:13" ht="15" customHeight="1">
      <c r="A27" s="58"/>
      <c r="B27" s="55"/>
      <c r="C27" s="15"/>
      <c r="D27" s="17"/>
      <c r="E27" s="17"/>
      <c r="F27" s="29" t="s">
        <v>9</v>
      </c>
      <c r="G27" s="21">
        <f>ROUND(SUM(G25)*5%/365*$G$6+G25,0)</f>
        <v>743</v>
      </c>
      <c r="H27" s="21">
        <f>ROUND(SUM(H25)*5%/365*$H$6+H25,0)</f>
        <v>742</v>
      </c>
      <c r="I27" s="29" t="s">
        <v>9</v>
      </c>
      <c r="J27" s="21">
        <f>ROUND(SUM(J25)*5%/365*$J$6+J25,0)</f>
        <v>555</v>
      </c>
      <c r="K27" s="23">
        <f>ROUND(SUM(K25)*5%/365*$K$6+K25,0)</f>
        <v>555</v>
      </c>
      <c r="M27" s="43"/>
    </row>
    <row r="28" spans="1:20" ht="15" customHeight="1" thickBot="1">
      <c r="A28" s="59"/>
      <c r="B28" s="55"/>
      <c r="C28" s="16"/>
      <c r="D28" s="18"/>
      <c r="E28" s="18"/>
      <c r="F28" s="30"/>
      <c r="G28" s="18"/>
      <c r="H28" s="18"/>
      <c r="I28" s="30" t="s">
        <v>10</v>
      </c>
      <c r="J28" s="22">
        <f>ROUND(SUM(J25)*5%/365*$J$7+J25,0)</f>
        <v>558</v>
      </c>
      <c r="K28" s="24">
        <f>ROUND(SUM(K25)*5%/365*$K$7+K25,0)</f>
        <v>557</v>
      </c>
      <c r="M28" s="43">
        <f>D28+D27+D26+D25-$B$25</f>
        <v>9</v>
      </c>
      <c r="N28" s="43">
        <f aca="true" t="shared" si="2" ref="N28:T28">E28+E27+E26+E25-$B$25</f>
        <v>9</v>
      </c>
      <c r="O28" s="43"/>
      <c r="P28" s="43">
        <f t="shared" si="2"/>
        <v>12</v>
      </c>
      <c r="Q28" s="43">
        <f t="shared" si="2"/>
        <v>11</v>
      </c>
      <c r="R28" s="43"/>
      <c r="S28" s="43">
        <f t="shared" si="2"/>
        <v>15</v>
      </c>
      <c r="T28" s="43">
        <f t="shared" si="2"/>
        <v>14</v>
      </c>
    </row>
    <row r="29" spans="2:13" ht="9.75" customHeight="1" thickBot="1">
      <c r="B29" s="47"/>
      <c r="M29" s="43"/>
    </row>
    <row r="30" spans="1:13" ht="15" customHeight="1">
      <c r="A30" s="57" t="s">
        <v>38</v>
      </c>
      <c r="B30" s="48" t="s">
        <v>3</v>
      </c>
      <c r="C30" s="50" t="s">
        <v>4</v>
      </c>
      <c r="D30" s="51"/>
      <c r="E30" s="52"/>
      <c r="F30" s="50" t="s">
        <v>5</v>
      </c>
      <c r="G30" s="51"/>
      <c r="H30" s="52"/>
      <c r="I30" s="50" t="s">
        <v>6</v>
      </c>
      <c r="J30" s="51"/>
      <c r="K30" s="53"/>
      <c r="M30" s="43"/>
    </row>
    <row r="31" spans="1:13" ht="15" customHeight="1">
      <c r="A31" s="58"/>
      <c r="B31" s="49"/>
      <c r="C31" s="12" t="s">
        <v>0</v>
      </c>
      <c r="D31" s="12" t="s">
        <v>1</v>
      </c>
      <c r="E31" s="12" t="s">
        <v>2</v>
      </c>
      <c r="F31" s="12" t="s">
        <v>0</v>
      </c>
      <c r="G31" s="12" t="s">
        <v>1</v>
      </c>
      <c r="H31" s="12" t="s">
        <v>2</v>
      </c>
      <c r="I31" s="12" t="s">
        <v>0</v>
      </c>
      <c r="J31" s="12" t="s">
        <v>1</v>
      </c>
      <c r="K31" s="19" t="s">
        <v>2</v>
      </c>
      <c r="M31" s="43"/>
    </row>
    <row r="32" spans="1:13" ht="15" customHeight="1">
      <c r="A32" s="58"/>
      <c r="B32" s="54">
        <v>2400</v>
      </c>
      <c r="C32" s="13" t="s">
        <v>7</v>
      </c>
      <c r="D32" s="14">
        <f>ROUND(B32/2,0)</f>
        <v>1200</v>
      </c>
      <c r="E32" s="14">
        <f>ROUND(B32/2,0)</f>
        <v>1200</v>
      </c>
      <c r="F32" s="28" t="s">
        <v>7</v>
      </c>
      <c r="G32" s="14">
        <f>ROUND(B32/3,0)</f>
        <v>800</v>
      </c>
      <c r="H32" s="14">
        <f>ROUND(B32/3,0)</f>
        <v>800</v>
      </c>
      <c r="I32" s="28" t="s">
        <v>7</v>
      </c>
      <c r="J32" s="14">
        <f>ROUND(B32/4,0)</f>
        <v>600</v>
      </c>
      <c r="K32" s="31">
        <f>ROUND(B32/4,0)</f>
        <v>600</v>
      </c>
      <c r="M32" s="43"/>
    </row>
    <row r="33" spans="1:13" ht="15" customHeight="1">
      <c r="A33" s="58"/>
      <c r="B33" s="55"/>
      <c r="C33" s="15" t="s">
        <v>8</v>
      </c>
      <c r="D33" s="21">
        <f>ROUND(SUM(D32)/365*5%*$D$5+D32,0)</f>
        <v>1210</v>
      </c>
      <c r="E33" s="21">
        <f>ROUND(SUM(E32)*5%/365*$E$5+E32,0)</f>
        <v>1210</v>
      </c>
      <c r="F33" s="29" t="s">
        <v>8</v>
      </c>
      <c r="G33" s="21">
        <f>ROUND(SUM(G32)*5%/365*$G$5+G32,0)</f>
        <v>803</v>
      </c>
      <c r="H33" s="21">
        <f>ROUND(SUM(H32)*5%/365*$H$5+H32,0)</f>
        <v>803</v>
      </c>
      <c r="I33" s="29" t="s">
        <v>8</v>
      </c>
      <c r="J33" s="21">
        <f>ROUND(SUM(J32)*5%/365*$J$5+J32,0)</f>
        <v>603</v>
      </c>
      <c r="K33" s="23">
        <f>ROUND(SUM(K32)*5%/365*$K$5+K32,0)</f>
        <v>603</v>
      </c>
      <c r="M33" s="43"/>
    </row>
    <row r="34" spans="1:13" ht="15" customHeight="1">
      <c r="A34" s="58"/>
      <c r="B34" s="55"/>
      <c r="C34" s="15"/>
      <c r="D34" s="17"/>
      <c r="E34" s="17"/>
      <c r="F34" s="29" t="s">
        <v>9</v>
      </c>
      <c r="G34" s="21">
        <f>ROUND(SUM(G32)*5%/365*$G$6+G32,0)</f>
        <v>811</v>
      </c>
      <c r="H34" s="21">
        <f>ROUND(SUM(H32)*5%/365*$H$6+H32,0)</f>
        <v>810</v>
      </c>
      <c r="I34" s="29" t="s">
        <v>9</v>
      </c>
      <c r="J34" s="21">
        <f>ROUND(SUM(J32)*5%/365*$J$6+J32,0)</f>
        <v>605</v>
      </c>
      <c r="K34" s="23">
        <f>ROUND(SUM(K32)*5%/365*$K$6+K32,0)</f>
        <v>605</v>
      </c>
      <c r="M34" s="43"/>
    </row>
    <row r="35" spans="1:20" ht="15" customHeight="1" thickBot="1">
      <c r="A35" s="59"/>
      <c r="B35" s="55"/>
      <c r="C35" s="16"/>
      <c r="D35" s="18"/>
      <c r="E35" s="18"/>
      <c r="F35" s="30"/>
      <c r="G35" s="18"/>
      <c r="H35" s="18"/>
      <c r="I35" s="30" t="s">
        <v>10</v>
      </c>
      <c r="J35" s="22">
        <f>ROUND(SUM(J32)*5%/365*$J$7+J32,0)</f>
        <v>608</v>
      </c>
      <c r="K35" s="24">
        <f>ROUND(SUM(K32)*5%/365*$K$7+K32,0)</f>
        <v>608</v>
      </c>
      <c r="M35" s="43">
        <f>D35+D34+D33+D32-$B$32</f>
        <v>10</v>
      </c>
      <c r="N35" s="43">
        <f aca="true" t="shared" si="3" ref="N35:T35">E35+E34+E33+E32-$B$32</f>
        <v>10</v>
      </c>
      <c r="O35" s="43"/>
      <c r="P35" s="43">
        <f t="shared" si="3"/>
        <v>14</v>
      </c>
      <c r="Q35" s="43">
        <f t="shared" si="3"/>
        <v>13</v>
      </c>
      <c r="R35" s="43"/>
      <c r="S35" s="43">
        <f t="shared" si="3"/>
        <v>16</v>
      </c>
      <c r="T35" s="43">
        <f t="shared" si="3"/>
        <v>16</v>
      </c>
    </row>
    <row r="36" spans="2:13" ht="9.75" customHeight="1" thickBot="1">
      <c r="B36" s="47"/>
      <c r="M36" s="43"/>
    </row>
    <row r="37" spans="1:13" ht="15" customHeight="1">
      <c r="A37" s="57" t="s">
        <v>39</v>
      </c>
      <c r="B37" s="48" t="s">
        <v>3</v>
      </c>
      <c r="C37" s="50" t="s">
        <v>4</v>
      </c>
      <c r="D37" s="51"/>
      <c r="E37" s="52"/>
      <c r="F37" s="50" t="s">
        <v>5</v>
      </c>
      <c r="G37" s="51"/>
      <c r="H37" s="52"/>
      <c r="I37" s="50" t="s">
        <v>6</v>
      </c>
      <c r="J37" s="51"/>
      <c r="K37" s="53"/>
      <c r="M37" s="43"/>
    </row>
    <row r="38" spans="1:13" ht="15" customHeight="1">
      <c r="A38" s="58"/>
      <c r="B38" s="49"/>
      <c r="C38" s="12" t="s">
        <v>0</v>
      </c>
      <c r="D38" s="12" t="s">
        <v>1</v>
      </c>
      <c r="E38" s="12" t="s">
        <v>2</v>
      </c>
      <c r="F38" s="12" t="s">
        <v>0</v>
      </c>
      <c r="G38" s="12" t="s">
        <v>1</v>
      </c>
      <c r="H38" s="12" t="s">
        <v>2</v>
      </c>
      <c r="I38" s="12" t="s">
        <v>0</v>
      </c>
      <c r="J38" s="12" t="s">
        <v>1</v>
      </c>
      <c r="K38" s="19" t="s">
        <v>2</v>
      </c>
      <c r="M38" s="43"/>
    </row>
    <row r="39" spans="1:13" ht="15" customHeight="1">
      <c r="A39" s="58"/>
      <c r="B39" s="54">
        <v>2600</v>
      </c>
      <c r="C39" s="13" t="s">
        <v>7</v>
      </c>
      <c r="D39" s="14">
        <f>ROUND(B39/2,0)</f>
        <v>1300</v>
      </c>
      <c r="E39" s="14">
        <f>ROUND(B39/2,0)</f>
        <v>1300</v>
      </c>
      <c r="F39" s="28" t="s">
        <v>7</v>
      </c>
      <c r="G39" s="14">
        <f>ROUND(B39/3,0)</f>
        <v>867</v>
      </c>
      <c r="H39" s="14">
        <f>ROUND(B39/3,0)</f>
        <v>867</v>
      </c>
      <c r="I39" s="28" t="s">
        <v>7</v>
      </c>
      <c r="J39" s="38">
        <f>ROUND(B39/4,0)</f>
        <v>650</v>
      </c>
      <c r="K39" s="31">
        <f>ROUND(B39/4,0)</f>
        <v>650</v>
      </c>
      <c r="M39" s="43"/>
    </row>
    <row r="40" spans="1:13" ht="15" customHeight="1">
      <c r="A40" s="58"/>
      <c r="B40" s="55"/>
      <c r="C40" s="15" t="s">
        <v>8</v>
      </c>
      <c r="D40" s="21">
        <f>ROUND(SUM(D39)/365*5%*$D$5+D39,0)</f>
        <v>1311</v>
      </c>
      <c r="E40" s="21">
        <f>ROUND(SUM(E39)*5%/365*$E$5+E39,0)</f>
        <v>1311</v>
      </c>
      <c r="F40" s="29" t="s">
        <v>8</v>
      </c>
      <c r="G40" s="21">
        <f>ROUND(SUM(G39)*5%/365*$G$5+G39,0)</f>
        <v>871</v>
      </c>
      <c r="H40" s="21">
        <f>ROUND(SUM(H39)*5%/365*$H$5+H39,0)</f>
        <v>871</v>
      </c>
      <c r="I40" s="29" t="s">
        <v>8</v>
      </c>
      <c r="J40" s="21">
        <f>ROUND(SUM(J39)*5%/365*$J$5+J39,0)</f>
        <v>653</v>
      </c>
      <c r="K40" s="23">
        <f>ROUND(SUM(K39)*5%/365*$K$5+K39,0)</f>
        <v>653</v>
      </c>
      <c r="M40" s="43"/>
    </row>
    <row r="41" spans="1:13" ht="15" customHeight="1">
      <c r="A41" s="58"/>
      <c r="B41" s="55"/>
      <c r="C41" s="15"/>
      <c r="D41" s="17"/>
      <c r="E41" s="17"/>
      <c r="F41" s="29" t="s">
        <v>9</v>
      </c>
      <c r="G41" s="21">
        <f>ROUND(SUM(G39)*5%/365*$G$6+G39,0)</f>
        <v>879</v>
      </c>
      <c r="H41" s="21">
        <f>ROUND(SUM(H39)*5%/365*$H$6+H39,0)</f>
        <v>878</v>
      </c>
      <c r="I41" s="29" t="s">
        <v>9</v>
      </c>
      <c r="J41" s="21">
        <f>ROUND(SUM(J39)*5%/365*$J$6+J39,0)</f>
        <v>655</v>
      </c>
      <c r="K41" s="23">
        <f>ROUND(SUM(K39)*5%/365*$K$6+K39,0)</f>
        <v>655</v>
      </c>
      <c r="M41" s="43"/>
    </row>
    <row r="42" spans="1:20" ht="15" customHeight="1" thickBot="1">
      <c r="A42" s="59"/>
      <c r="B42" s="56"/>
      <c r="C42" s="16"/>
      <c r="D42" s="18"/>
      <c r="E42" s="18"/>
      <c r="F42" s="30"/>
      <c r="G42" s="18"/>
      <c r="H42" s="18"/>
      <c r="I42" s="30" t="s">
        <v>10</v>
      </c>
      <c r="J42" s="22">
        <f>ROUND(SUM(J39)*5%/365*$J$7+J39,0)</f>
        <v>659</v>
      </c>
      <c r="K42" s="24">
        <f>ROUND(SUM(K39)*5%/365*$K$7+K39,0)</f>
        <v>658</v>
      </c>
      <c r="M42" s="43">
        <f>D42+D41+D40+D39-$B$39</f>
        <v>11</v>
      </c>
      <c r="N42" s="43">
        <f aca="true" t="shared" si="4" ref="N42:T42">E42+E41+E40+E39-$B$39</f>
        <v>11</v>
      </c>
      <c r="O42" s="43"/>
      <c r="P42" s="43">
        <f t="shared" si="4"/>
        <v>17</v>
      </c>
      <c r="Q42" s="43">
        <f t="shared" si="4"/>
        <v>16</v>
      </c>
      <c r="R42" s="43"/>
      <c r="S42" s="43">
        <f t="shared" si="4"/>
        <v>17</v>
      </c>
      <c r="T42" s="43">
        <f t="shared" si="4"/>
        <v>16</v>
      </c>
    </row>
    <row r="43" ht="9.75" customHeight="1" thickBot="1">
      <c r="M43" s="43"/>
    </row>
    <row r="44" spans="1:13" ht="15.75" customHeight="1">
      <c r="A44" s="57" t="s">
        <v>44</v>
      </c>
      <c r="B44" s="48" t="s">
        <v>3</v>
      </c>
      <c r="C44" s="50" t="s">
        <v>4</v>
      </c>
      <c r="D44" s="51"/>
      <c r="E44" s="52"/>
      <c r="F44" s="50" t="s">
        <v>5</v>
      </c>
      <c r="G44" s="51"/>
      <c r="H44" s="52"/>
      <c r="I44" s="50" t="s">
        <v>6</v>
      </c>
      <c r="J44" s="51"/>
      <c r="K44" s="53"/>
      <c r="M44" s="43"/>
    </row>
    <row r="45" spans="1:13" ht="15.75" customHeight="1">
      <c r="A45" s="58"/>
      <c r="B45" s="49"/>
      <c r="C45" s="12" t="s">
        <v>0</v>
      </c>
      <c r="D45" s="12" t="s">
        <v>1</v>
      </c>
      <c r="E45" s="12" t="s">
        <v>2</v>
      </c>
      <c r="F45" s="12" t="s">
        <v>0</v>
      </c>
      <c r="G45" s="12" t="s">
        <v>1</v>
      </c>
      <c r="H45" s="12" t="s">
        <v>2</v>
      </c>
      <c r="I45" s="12" t="s">
        <v>0</v>
      </c>
      <c r="J45" s="12" t="s">
        <v>1</v>
      </c>
      <c r="K45" s="19" t="s">
        <v>2</v>
      </c>
      <c r="M45" s="43"/>
    </row>
    <row r="46" spans="1:13" ht="15.75" customHeight="1">
      <c r="A46" s="58"/>
      <c r="B46" s="54">
        <v>1950</v>
      </c>
      <c r="C46" s="13" t="s">
        <v>7</v>
      </c>
      <c r="D46" s="14">
        <f>ROUND(B46/2,0)</f>
        <v>975</v>
      </c>
      <c r="E46" s="14">
        <f>ROUND(B46/2,0)</f>
        <v>975</v>
      </c>
      <c r="F46" s="28" t="s">
        <v>7</v>
      </c>
      <c r="G46" s="14">
        <f>ROUND(B46/3,0)</f>
        <v>650</v>
      </c>
      <c r="H46" s="14">
        <f>ROUND(B46/3,0)</f>
        <v>650</v>
      </c>
      <c r="I46" s="28" t="s">
        <v>7</v>
      </c>
      <c r="J46" s="14">
        <f>ROUND(B46/4,0)</f>
        <v>488</v>
      </c>
      <c r="K46" s="31">
        <f>ROUND(B46/4,0)</f>
        <v>488</v>
      </c>
      <c r="M46" s="43"/>
    </row>
    <row r="47" spans="1:13" ht="15.75" customHeight="1">
      <c r="A47" s="58"/>
      <c r="B47" s="55"/>
      <c r="C47" s="15" t="s">
        <v>8</v>
      </c>
      <c r="D47" s="21">
        <f>ROUND(SUM(D46)/365*5%*$D$5+D46,0)</f>
        <v>983</v>
      </c>
      <c r="E47" s="21">
        <f>ROUND(SUM(E46)*5%/365*$E$5+E46,0)</f>
        <v>983</v>
      </c>
      <c r="F47" s="29" t="s">
        <v>8</v>
      </c>
      <c r="G47" s="21">
        <f>ROUND(SUM(G46)*5%/365*$G$5+G46,0)</f>
        <v>653</v>
      </c>
      <c r="H47" s="21">
        <f>ROUND(SUM(H46)*5%/365*$H$5+H46,0)</f>
        <v>653</v>
      </c>
      <c r="I47" s="29" t="s">
        <v>8</v>
      </c>
      <c r="J47" s="21">
        <f>ROUND(SUM(J46)*5%/365*$J$5+J46,0)</f>
        <v>490</v>
      </c>
      <c r="K47" s="23">
        <f>ROUND(SUM(K46)*5%/365*$K$5+K46,0)</f>
        <v>490</v>
      </c>
      <c r="M47" s="43"/>
    </row>
    <row r="48" spans="1:13" ht="15.75" customHeight="1">
      <c r="A48" s="58"/>
      <c r="B48" s="55"/>
      <c r="C48" s="15"/>
      <c r="D48" s="17"/>
      <c r="E48" s="17"/>
      <c r="F48" s="29" t="s">
        <v>9</v>
      </c>
      <c r="G48" s="21">
        <f>ROUND(SUM(G46)*5%/365*$G$6+G46,0)</f>
        <v>659</v>
      </c>
      <c r="H48" s="21">
        <f>ROUND(SUM(H46)*5%/365*$H$6+H46,0)</f>
        <v>658</v>
      </c>
      <c r="I48" s="29" t="s">
        <v>9</v>
      </c>
      <c r="J48" s="21">
        <f>ROUND(SUM(J46)*5%/365*$J$6+J46,0)</f>
        <v>492</v>
      </c>
      <c r="K48" s="23">
        <f>ROUND(SUM(K46)*5%/365*$K$6+K46,0)</f>
        <v>492</v>
      </c>
      <c r="M48" s="43"/>
    </row>
    <row r="49" spans="1:20" ht="15.75" customHeight="1" thickBot="1">
      <c r="A49" s="59"/>
      <c r="B49" s="56"/>
      <c r="C49" s="16"/>
      <c r="D49" s="18"/>
      <c r="E49" s="18"/>
      <c r="F49" s="30"/>
      <c r="G49" s="18"/>
      <c r="H49" s="18"/>
      <c r="I49" s="30" t="s">
        <v>10</v>
      </c>
      <c r="J49" s="22">
        <f>ROUND(SUM(J46)*5%/365*$J$7+J46,0)</f>
        <v>495</v>
      </c>
      <c r="K49" s="24">
        <f>ROUND(SUM(K46)*5%/365*$K$7+K46,0)</f>
        <v>494</v>
      </c>
      <c r="M49" s="43">
        <f>D49+D48+D47+D46-$B$46</f>
        <v>8</v>
      </c>
      <c r="N49" s="43">
        <f aca="true" t="shared" si="5" ref="N49:T49">E49+E48+E47+E46-$B$46</f>
        <v>8</v>
      </c>
      <c r="O49" s="43"/>
      <c r="P49" s="43">
        <f t="shared" si="5"/>
        <v>12</v>
      </c>
      <c r="Q49" s="43">
        <f t="shared" si="5"/>
        <v>11</v>
      </c>
      <c r="R49" s="43"/>
      <c r="S49" s="43">
        <f t="shared" si="5"/>
        <v>15</v>
      </c>
      <c r="T49" s="43">
        <f t="shared" si="5"/>
        <v>14</v>
      </c>
    </row>
    <row r="50" ht="9.75" customHeight="1" thickBot="1">
      <c r="M50" s="43"/>
    </row>
    <row r="51" spans="1:13" ht="15" customHeight="1">
      <c r="A51" s="57" t="s">
        <v>40</v>
      </c>
      <c r="B51" s="48" t="s">
        <v>3</v>
      </c>
      <c r="C51" s="50" t="s">
        <v>4</v>
      </c>
      <c r="D51" s="51"/>
      <c r="E51" s="52"/>
      <c r="F51" s="50" t="s">
        <v>5</v>
      </c>
      <c r="G51" s="51"/>
      <c r="H51" s="52"/>
      <c r="I51" s="50" t="s">
        <v>6</v>
      </c>
      <c r="J51" s="51"/>
      <c r="K51" s="53"/>
      <c r="M51" s="43"/>
    </row>
    <row r="52" spans="1:13" ht="15" customHeight="1">
      <c r="A52" s="58"/>
      <c r="B52" s="49"/>
      <c r="C52" s="12" t="s">
        <v>0</v>
      </c>
      <c r="D52" s="12" t="s">
        <v>1</v>
      </c>
      <c r="E52" s="12" t="s">
        <v>2</v>
      </c>
      <c r="F52" s="12" t="s">
        <v>0</v>
      </c>
      <c r="G52" s="12" t="s">
        <v>1</v>
      </c>
      <c r="H52" s="12" t="s">
        <v>2</v>
      </c>
      <c r="I52" s="12" t="s">
        <v>0</v>
      </c>
      <c r="J52" s="12" t="s">
        <v>1</v>
      </c>
      <c r="K52" s="19" t="s">
        <v>2</v>
      </c>
      <c r="M52" s="43"/>
    </row>
    <row r="53" spans="1:13" ht="15" customHeight="1">
      <c r="A53" s="58"/>
      <c r="B53" s="54">
        <v>1900</v>
      </c>
      <c r="C53" s="13" t="s">
        <v>7</v>
      </c>
      <c r="D53" s="14">
        <f>ROUND(B53/2,0)</f>
        <v>950</v>
      </c>
      <c r="E53" s="14">
        <f>ROUND(B53/2,0)</f>
        <v>950</v>
      </c>
      <c r="F53" s="28" t="s">
        <v>7</v>
      </c>
      <c r="G53" s="14">
        <f>ROUND(B53/3,0)</f>
        <v>633</v>
      </c>
      <c r="H53" s="14">
        <f>ROUND(B53/3,0)</f>
        <v>633</v>
      </c>
      <c r="I53" s="28" t="s">
        <v>7</v>
      </c>
      <c r="J53" s="14">
        <f>ROUND(B53/4,0)</f>
        <v>475</v>
      </c>
      <c r="K53" s="31">
        <f>ROUND(B53/4,0)</f>
        <v>475</v>
      </c>
      <c r="M53" s="43"/>
    </row>
    <row r="54" spans="1:13" ht="15" customHeight="1">
      <c r="A54" s="58"/>
      <c r="B54" s="55"/>
      <c r="C54" s="15" t="s">
        <v>8</v>
      </c>
      <c r="D54" s="21">
        <f>ROUND(SUM(D53)/365*5%*$D$5+D53,0)</f>
        <v>958</v>
      </c>
      <c r="E54" s="21">
        <f>ROUND(SUM(E53)*5%/365*$E$5+E53,0)</f>
        <v>958</v>
      </c>
      <c r="F54" s="29" t="s">
        <v>8</v>
      </c>
      <c r="G54" s="21">
        <f>ROUND(SUM(G53)*5%/365*$G$5+G53,0)</f>
        <v>636</v>
      </c>
      <c r="H54" s="21">
        <f>ROUND(SUM(H53)*5%/365*$H$5+H53,0)</f>
        <v>636</v>
      </c>
      <c r="I54" s="29" t="s">
        <v>8</v>
      </c>
      <c r="J54" s="21">
        <f>ROUND(SUM(J53)*5%/365*$J$5+J53,0)</f>
        <v>477</v>
      </c>
      <c r="K54" s="23">
        <f>ROUND(SUM(K53)*5%/365*$K$5+K53,0)</f>
        <v>477</v>
      </c>
      <c r="M54" s="43"/>
    </row>
    <row r="55" spans="1:13" ht="15" customHeight="1">
      <c r="A55" s="58"/>
      <c r="B55" s="55"/>
      <c r="C55" s="15"/>
      <c r="D55" s="17"/>
      <c r="E55" s="17"/>
      <c r="F55" s="29" t="s">
        <v>9</v>
      </c>
      <c r="G55" s="21">
        <f>ROUND(SUM(G53)*5%/365*$G$6+G53,0)</f>
        <v>642</v>
      </c>
      <c r="H55" s="21">
        <f>ROUND(SUM(H53)*5%/365*$H$6+H53,0)</f>
        <v>641</v>
      </c>
      <c r="I55" s="29" t="s">
        <v>9</v>
      </c>
      <c r="J55" s="21">
        <f>ROUND(SUM(J53)*5%/365*$J$6+J53,0)</f>
        <v>479</v>
      </c>
      <c r="K55" s="23">
        <f>ROUND(SUM(K53)*5%/365*$K$6+K53,0)</f>
        <v>479</v>
      </c>
      <c r="M55" s="43"/>
    </row>
    <row r="56" spans="1:20" ht="15" customHeight="1" thickBot="1">
      <c r="A56" s="59"/>
      <c r="B56" s="56"/>
      <c r="C56" s="16"/>
      <c r="D56" s="18"/>
      <c r="E56" s="18"/>
      <c r="F56" s="30"/>
      <c r="G56" s="18"/>
      <c r="H56" s="18"/>
      <c r="I56" s="30" t="s">
        <v>10</v>
      </c>
      <c r="J56" s="22">
        <f>ROUND(SUM(J53)*5%/365*$J$7+J53,0)</f>
        <v>482</v>
      </c>
      <c r="K56" s="24">
        <f>ROUND(SUM(K53)*5%/365*$K$7+K53,0)</f>
        <v>481</v>
      </c>
      <c r="M56" s="43">
        <f>D56+D55+D54+D53-$B$53</f>
        <v>8</v>
      </c>
      <c r="N56" s="43">
        <f aca="true" t="shared" si="6" ref="N56:T56">E56+E55+E54+E53-$B$53</f>
        <v>8</v>
      </c>
      <c r="O56" s="43"/>
      <c r="P56" s="43">
        <f t="shared" si="6"/>
        <v>11</v>
      </c>
      <c r="Q56" s="43">
        <f t="shared" si="6"/>
        <v>10</v>
      </c>
      <c r="R56" s="43"/>
      <c r="S56" s="43">
        <f t="shared" si="6"/>
        <v>13</v>
      </c>
      <c r="T56" s="43">
        <f t="shared" si="6"/>
        <v>12</v>
      </c>
    </row>
    <row r="57" ht="15" customHeight="1">
      <c r="M57" s="43"/>
    </row>
  </sheetData>
  <sheetProtection password="CF47" sheet="1"/>
  <mergeCells count="43">
    <mergeCell ref="A51:A56"/>
    <mergeCell ref="A2:K2"/>
    <mergeCell ref="A9:A14"/>
    <mergeCell ref="A16:A21"/>
    <mergeCell ref="A23:A28"/>
    <mergeCell ref="A30:A35"/>
    <mergeCell ref="A37:A42"/>
    <mergeCell ref="A44:A49"/>
    <mergeCell ref="B46:B49"/>
    <mergeCell ref="B51:B52"/>
    <mergeCell ref="B53:B56"/>
    <mergeCell ref="B37:B38"/>
    <mergeCell ref="C37:E37"/>
    <mergeCell ref="F37:H37"/>
    <mergeCell ref="I37:K37"/>
    <mergeCell ref="B39:B42"/>
    <mergeCell ref="B44:B45"/>
    <mergeCell ref="C30:E30"/>
    <mergeCell ref="F30:H30"/>
    <mergeCell ref="I30:K30"/>
    <mergeCell ref="B32:B35"/>
    <mergeCell ref="C51:E51"/>
    <mergeCell ref="F51:H51"/>
    <mergeCell ref="I51:K51"/>
    <mergeCell ref="B18:B21"/>
    <mergeCell ref="B23:B24"/>
    <mergeCell ref="C23:E23"/>
    <mergeCell ref="F23:H23"/>
    <mergeCell ref="I23:K23"/>
    <mergeCell ref="C44:E44"/>
    <mergeCell ref="F44:H44"/>
    <mergeCell ref="I44:K44"/>
    <mergeCell ref="B25:B28"/>
    <mergeCell ref="B30:B31"/>
    <mergeCell ref="B9:B10"/>
    <mergeCell ref="C9:E9"/>
    <mergeCell ref="F9:H9"/>
    <mergeCell ref="I9:K9"/>
    <mergeCell ref="B11:B14"/>
    <mergeCell ref="B16:B17"/>
    <mergeCell ref="C16:E16"/>
    <mergeCell ref="F16:H16"/>
    <mergeCell ref="I16:K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168"/>
  <sheetViews>
    <sheetView zoomScalePageLayoutView="0" workbookViewId="0" topLeftCell="A116">
      <selection activeCell="Y130" sqref="Y130"/>
    </sheetView>
  </sheetViews>
  <sheetFormatPr defaultColWidth="9.140625" defaultRowHeight="12.75" outlineLevelRow="1" outlineLevelCol="1"/>
  <cols>
    <col min="1" max="1" width="18.140625" style="42" customWidth="1"/>
    <col min="2" max="8" width="9.140625" style="9" customWidth="1"/>
    <col min="9" max="9" width="10.140625" style="9" bestFit="1" customWidth="1"/>
    <col min="10" max="10" width="9.140625" style="9" customWidth="1"/>
    <col min="11" max="11" width="9.140625" style="7" customWidth="1"/>
    <col min="12" max="19" width="0" style="7" hidden="1" customWidth="1" outlineLevel="1"/>
    <col min="20" max="20" width="9.140625" style="7" customWidth="1" collapsed="1"/>
    <col min="21" max="16384" width="9.140625" style="7" customWidth="1"/>
  </cols>
  <sheetData>
    <row r="1" spans="1:9" ht="12.75" customHeight="1">
      <c r="A1" s="42" t="s">
        <v>31</v>
      </c>
      <c r="I1" s="45">
        <v>43249</v>
      </c>
    </row>
    <row r="2" spans="1:10" ht="63.75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46.5" customHeight="1" hidden="1" outlineLevel="1">
      <c r="A3" s="44"/>
      <c r="B3" s="10" t="s">
        <v>16</v>
      </c>
      <c r="C3" s="11"/>
      <c r="D3" s="11"/>
      <c r="E3" s="11"/>
      <c r="F3" s="11"/>
      <c r="G3" s="11"/>
      <c r="H3" s="11"/>
      <c r="I3" s="11"/>
      <c r="J3" s="11"/>
    </row>
    <row r="4" spans="1:10" ht="18" customHeight="1" hidden="1" outlineLevel="1">
      <c r="A4" s="44" t="s">
        <v>17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4.75" customHeight="1" hidden="1" outlineLevel="1">
      <c r="A5" s="44" t="s">
        <v>20</v>
      </c>
      <c r="C5" s="25">
        <v>61</v>
      </c>
      <c r="D5" s="25">
        <v>61</v>
      </c>
      <c r="E5" s="36"/>
      <c r="F5" s="25">
        <v>31</v>
      </c>
      <c r="G5" s="25">
        <v>31</v>
      </c>
      <c r="H5" s="36"/>
      <c r="I5" s="25">
        <v>31</v>
      </c>
      <c r="J5" s="25">
        <v>31</v>
      </c>
    </row>
    <row r="6" spans="1:10" ht="20.25" customHeight="1" hidden="1" outlineLevel="1">
      <c r="A6" s="44" t="s">
        <v>19</v>
      </c>
      <c r="B6" s="11"/>
      <c r="C6" s="36"/>
      <c r="D6" s="36"/>
      <c r="E6" s="36"/>
      <c r="F6" s="25">
        <v>102</v>
      </c>
      <c r="G6" s="25">
        <v>92</v>
      </c>
      <c r="H6" s="36"/>
      <c r="I6" s="25">
        <v>61</v>
      </c>
      <c r="J6" s="25">
        <v>61</v>
      </c>
    </row>
    <row r="7" spans="1:10" ht="23.25" customHeight="1" hidden="1" outlineLevel="1">
      <c r="A7" s="44" t="s">
        <v>18</v>
      </c>
      <c r="C7" s="35"/>
      <c r="D7" s="35"/>
      <c r="E7" s="35"/>
      <c r="F7" s="35"/>
      <c r="G7" s="35"/>
      <c r="H7" s="35"/>
      <c r="I7" s="26">
        <v>102</v>
      </c>
      <c r="J7" s="26">
        <v>92</v>
      </c>
    </row>
    <row r="8" spans="1:10" ht="22.5" customHeight="1" collapsed="1" thickBot="1">
      <c r="A8" s="44"/>
      <c r="C8" s="35"/>
      <c r="D8" s="35"/>
      <c r="E8" s="35"/>
      <c r="F8" s="35"/>
      <c r="G8" s="35"/>
      <c r="H8" s="35"/>
      <c r="I8" s="35"/>
      <c r="J8" s="35"/>
    </row>
    <row r="9" spans="1:10" ht="12.75">
      <c r="A9" s="48" t="s">
        <v>3</v>
      </c>
      <c r="B9" s="50" t="s">
        <v>4</v>
      </c>
      <c r="C9" s="51"/>
      <c r="D9" s="52"/>
      <c r="E9" s="50" t="s">
        <v>5</v>
      </c>
      <c r="F9" s="51"/>
      <c r="G9" s="52"/>
      <c r="H9" s="50" t="s">
        <v>6</v>
      </c>
      <c r="I9" s="51"/>
      <c r="J9" s="53"/>
    </row>
    <row r="10" spans="1:10" ht="12.75">
      <c r="A10" s="49"/>
      <c r="B10" s="12" t="s">
        <v>0</v>
      </c>
      <c r="C10" s="12" t="s">
        <v>1</v>
      </c>
      <c r="D10" s="12" t="s">
        <v>2</v>
      </c>
      <c r="E10" s="12" t="s">
        <v>0</v>
      </c>
      <c r="F10" s="12" t="s">
        <v>1</v>
      </c>
      <c r="G10" s="12" t="s">
        <v>2</v>
      </c>
      <c r="H10" s="12" t="s">
        <v>0</v>
      </c>
      <c r="I10" s="12" t="s">
        <v>1</v>
      </c>
      <c r="J10" s="19" t="s">
        <v>2</v>
      </c>
    </row>
    <row r="11" spans="1:12" ht="12.75">
      <c r="A11" s="54">
        <v>900</v>
      </c>
      <c r="B11" s="13" t="s">
        <v>7</v>
      </c>
      <c r="C11" s="14">
        <f>ROUND(A11/2,0)</f>
        <v>450</v>
      </c>
      <c r="D11" s="14">
        <f>ROUND(A11/2,0)</f>
        <v>450</v>
      </c>
      <c r="E11" s="28" t="s">
        <v>7</v>
      </c>
      <c r="F11" s="14">
        <f>ROUND(A11/3,0)</f>
        <v>300</v>
      </c>
      <c r="G11" s="14">
        <f>ROUND(A11/3,0)</f>
        <v>300</v>
      </c>
      <c r="H11" s="28" t="s">
        <v>7</v>
      </c>
      <c r="I11" s="14">
        <f>ROUND(A11/4,0)</f>
        <v>225</v>
      </c>
      <c r="J11" s="31">
        <f>ROUND(A11/4,0)</f>
        <v>225</v>
      </c>
      <c r="L11" s="43"/>
    </row>
    <row r="12" spans="1:12" ht="12.75">
      <c r="A12" s="55"/>
      <c r="B12" s="15" t="s">
        <v>8</v>
      </c>
      <c r="C12" s="21">
        <f>ROUND(SUM(C11)/365*5%*$C$5+C11,0)</f>
        <v>454</v>
      </c>
      <c r="D12" s="21">
        <f>ROUND(SUM(D11)*5%/365*$D$5+D11,0)</f>
        <v>454</v>
      </c>
      <c r="E12" s="29" t="s">
        <v>8</v>
      </c>
      <c r="F12" s="21">
        <f>ROUND(SUM(F11)*5%/365*$F$5+F11,0)</f>
        <v>301</v>
      </c>
      <c r="G12" s="21">
        <f>ROUND(SUM(G11)*5%/365*$G$5+G11,0)</f>
        <v>301</v>
      </c>
      <c r="H12" s="29" t="s">
        <v>8</v>
      </c>
      <c r="I12" s="21">
        <f>ROUND(SUM(I11)*5%/365*$I$5+I11,0)</f>
        <v>226</v>
      </c>
      <c r="J12" s="23">
        <f>ROUND(SUM(J11)*5%/365*$J$5+J11,0)</f>
        <v>226</v>
      </c>
      <c r="L12" s="43"/>
    </row>
    <row r="13" spans="1:12" ht="12.75">
      <c r="A13" s="55"/>
      <c r="B13" s="15"/>
      <c r="C13" s="17"/>
      <c r="D13" s="17"/>
      <c r="E13" s="29" t="s">
        <v>9</v>
      </c>
      <c r="F13" s="21">
        <f>ROUND(SUM(F11)*5%/365*$F$6+F11,0)</f>
        <v>304</v>
      </c>
      <c r="G13" s="21">
        <f>ROUND(SUM(G11)*5%/365*$G$6+G11,0)</f>
        <v>304</v>
      </c>
      <c r="H13" s="29" t="s">
        <v>9</v>
      </c>
      <c r="I13" s="21">
        <f>ROUND(SUM(I11)*5%/365*$I$6+I11,0)</f>
        <v>227</v>
      </c>
      <c r="J13" s="23">
        <f>ROUND(SUM(J11)*5%/365*$J$6+J11,0)</f>
        <v>227</v>
      </c>
      <c r="L13" s="43"/>
    </row>
    <row r="14" spans="1:19" ht="13.5" thickBot="1">
      <c r="A14" s="55"/>
      <c r="B14" s="16"/>
      <c r="C14" s="18"/>
      <c r="D14" s="18"/>
      <c r="E14" s="30"/>
      <c r="F14" s="18"/>
      <c r="G14" s="18"/>
      <c r="H14" s="30" t="s">
        <v>10</v>
      </c>
      <c r="I14" s="22">
        <f>ROUND(SUM(I11)*5%/365*$I$7+I11,0)</f>
        <v>228</v>
      </c>
      <c r="J14" s="24">
        <f>ROUND(SUM(J11)*5%/365*$J$7+J11,0)</f>
        <v>228</v>
      </c>
      <c r="L14" s="43">
        <f>C14+C13+C12+C11-$A$11</f>
        <v>4</v>
      </c>
      <c r="M14" s="43">
        <f aca="true" t="shared" si="0" ref="M14:S14">D14+D13+D12+D11-$A$11</f>
        <v>4</v>
      </c>
      <c r="N14" s="43"/>
      <c r="O14" s="43">
        <f t="shared" si="0"/>
        <v>5</v>
      </c>
      <c r="P14" s="43">
        <f t="shared" si="0"/>
        <v>5</v>
      </c>
      <c r="Q14" s="43"/>
      <c r="R14" s="43">
        <f t="shared" si="0"/>
        <v>6</v>
      </c>
      <c r="S14" s="43">
        <f t="shared" si="0"/>
        <v>6</v>
      </c>
    </row>
    <row r="15" spans="1:12" ht="13.5" thickBot="1">
      <c r="A15" s="47"/>
      <c r="L15" s="43"/>
    </row>
    <row r="16" spans="1:12" ht="12.75">
      <c r="A16" s="48" t="s">
        <v>3</v>
      </c>
      <c r="B16" s="50" t="s">
        <v>4</v>
      </c>
      <c r="C16" s="51"/>
      <c r="D16" s="52"/>
      <c r="E16" s="50" t="s">
        <v>5</v>
      </c>
      <c r="F16" s="51"/>
      <c r="G16" s="52"/>
      <c r="H16" s="50" t="s">
        <v>6</v>
      </c>
      <c r="I16" s="51"/>
      <c r="J16" s="53"/>
      <c r="L16" s="43"/>
    </row>
    <row r="17" spans="1:12" ht="12.75">
      <c r="A17" s="49"/>
      <c r="B17" s="12" t="s">
        <v>0</v>
      </c>
      <c r="C17" s="12" t="s">
        <v>1</v>
      </c>
      <c r="D17" s="12" t="s">
        <v>2</v>
      </c>
      <c r="E17" s="12" t="s">
        <v>0</v>
      </c>
      <c r="F17" s="12" t="s">
        <v>1</v>
      </c>
      <c r="G17" s="12" t="s">
        <v>2</v>
      </c>
      <c r="H17" s="12" t="s">
        <v>0</v>
      </c>
      <c r="I17" s="12" t="s">
        <v>1</v>
      </c>
      <c r="J17" s="19" t="s">
        <v>2</v>
      </c>
      <c r="L17" s="43"/>
    </row>
    <row r="18" spans="1:12" ht="12.75">
      <c r="A18" s="54">
        <v>1300</v>
      </c>
      <c r="B18" s="13" t="s">
        <v>7</v>
      </c>
      <c r="C18" s="14">
        <f>ROUND(A18/2,0)</f>
        <v>650</v>
      </c>
      <c r="D18" s="14">
        <f>ROUND(A18/2,0)</f>
        <v>650</v>
      </c>
      <c r="E18" s="28" t="s">
        <v>7</v>
      </c>
      <c r="F18" s="14">
        <f>ROUND(A18/3,0)</f>
        <v>433</v>
      </c>
      <c r="G18" s="14">
        <f>ROUND(A18/3,0)</f>
        <v>433</v>
      </c>
      <c r="H18" s="28" t="s">
        <v>7</v>
      </c>
      <c r="I18" s="14">
        <f>ROUND(A18/4,0)</f>
        <v>325</v>
      </c>
      <c r="J18" s="31">
        <f>ROUND(A18/4,0)</f>
        <v>325</v>
      </c>
      <c r="L18" s="43"/>
    </row>
    <row r="19" spans="1:12" ht="12.75">
      <c r="A19" s="55"/>
      <c r="B19" s="15" t="s">
        <v>8</v>
      </c>
      <c r="C19" s="21">
        <f>ROUND(SUM(C18)/365*5%*$C$5+C18,0)</f>
        <v>655</v>
      </c>
      <c r="D19" s="21">
        <f>ROUND(SUM(D18)*5%/365*$D$5+D18,0)</f>
        <v>655</v>
      </c>
      <c r="E19" s="29" t="s">
        <v>8</v>
      </c>
      <c r="F19" s="21">
        <f>ROUND(SUM(F18)*5%/365*$F$5+F18,0)</f>
        <v>435</v>
      </c>
      <c r="G19" s="21">
        <f>ROUND(SUM(G18)*5%/365*$G$5+G18,0)</f>
        <v>435</v>
      </c>
      <c r="H19" s="29" t="s">
        <v>8</v>
      </c>
      <c r="I19" s="21">
        <f>ROUND(SUM(I18)*5%/365*$I$5+I18,0)</f>
        <v>326</v>
      </c>
      <c r="J19" s="23">
        <f>ROUND(SUM(J18)*5%/365*$J$5+J18,0)</f>
        <v>326</v>
      </c>
      <c r="L19" s="43"/>
    </row>
    <row r="20" spans="1:12" ht="12.75">
      <c r="A20" s="55"/>
      <c r="B20" s="15"/>
      <c r="C20" s="17"/>
      <c r="D20" s="17"/>
      <c r="E20" s="29" t="s">
        <v>9</v>
      </c>
      <c r="F20" s="21">
        <f>ROUND(SUM(F18)*5%/365*$F$6+F18,0)</f>
        <v>439</v>
      </c>
      <c r="G20" s="21">
        <f>ROUND(SUM(G18)*5%/365*$G$6+G18,0)</f>
        <v>438</v>
      </c>
      <c r="H20" s="29" t="s">
        <v>9</v>
      </c>
      <c r="I20" s="21">
        <f>ROUND(SUM(I18)*5%/365*$I$6+I18,0)</f>
        <v>328</v>
      </c>
      <c r="J20" s="23">
        <f>ROUND(SUM(J18)*5%/365*$J$6+J18,0)</f>
        <v>328</v>
      </c>
      <c r="L20" s="43"/>
    </row>
    <row r="21" spans="1:19" ht="13.5" thickBot="1">
      <c r="A21" s="55"/>
      <c r="B21" s="16"/>
      <c r="C21" s="18"/>
      <c r="D21" s="18"/>
      <c r="E21" s="30"/>
      <c r="F21" s="18"/>
      <c r="G21" s="18"/>
      <c r="H21" s="30" t="s">
        <v>10</v>
      </c>
      <c r="I21" s="22">
        <f>ROUND(SUM(I18)*5%/365*$I$7+I18,0)</f>
        <v>330</v>
      </c>
      <c r="J21" s="24">
        <f>ROUND(SUM(J18)*5%/365*$J$7+J18,0)</f>
        <v>329</v>
      </c>
      <c r="L21" s="43">
        <f>C21+C20+C19+C18-$A$18</f>
        <v>5</v>
      </c>
      <c r="M21" s="43">
        <f aca="true" t="shared" si="1" ref="M21:S21">D21+D20+D19+D18-$A$18</f>
        <v>5</v>
      </c>
      <c r="N21" s="43"/>
      <c r="O21" s="43">
        <f t="shared" si="1"/>
        <v>7</v>
      </c>
      <c r="P21" s="43">
        <f t="shared" si="1"/>
        <v>6</v>
      </c>
      <c r="Q21" s="43"/>
      <c r="R21" s="43">
        <f t="shared" si="1"/>
        <v>9</v>
      </c>
      <c r="S21" s="43">
        <f t="shared" si="1"/>
        <v>8</v>
      </c>
    </row>
    <row r="22" spans="1:12" ht="13.5" thickBot="1">
      <c r="A22" s="47"/>
      <c r="L22" s="43"/>
    </row>
    <row r="23" spans="1:12" ht="12.75">
      <c r="A23" s="48" t="s">
        <v>3</v>
      </c>
      <c r="B23" s="50" t="s">
        <v>4</v>
      </c>
      <c r="C23" s="51"/>
      <c r="D23" s="52"/>
      <c r="E23" s="50" t="s">
        <v>5</v>
      </c>
      <c r="F23" s="51"/>
      <c r="G23" s="52"/>
      <c r="H23" s="50" t="s">
        <v>6</v>
      </c>
      <c r="I23" s="51"/>
      <c r="J23" s="53"/>
      <c r="L23" s="43"/>
    </row>
    <row r="24" spans="1:12" ht="12.75">
      <c r="A24" s="49"/>
      <c r="B24" s="12" t="s">
        <v>0</v>
      </c>
      <c r="C24" s="12" t="s">
        <v>1</v>
      </c>
      <c r="D24" s="12" t="s">
        <v>2</v>
      </c>
      <c r="E24" s="12" t="s">
        <v>0</v>
      </c>
      <c r="F24" s="12" t="s">
        <v>1</v>
      </c>
      <c r="G24" s="12" t="s">
        <v>2</v>
      </c>
      <c r="H24" s="12" t="s">
        <v>0</v>
      </c>
      <c r="I24" s="12" t="s">
        <v>1</v>
      </c>
      <c r="J24" s="19" t="s">
        <v>2</v>
      </c>
      <c r="L24" s="43"/>
    </row>
    <row r="25" spans="1:12" ht="12.75">
      <c r="A25" s="54">
        <v>1500</v>
      </c>
      <c r="B25" s="13" t="s">
        <v>7</v>
      </c>
      <c r="C25" s="14">
        <f>ROUND(A25/2,0)</f>
        <v>750</v>
      </c>
      <c r="D25" s="14">
        <f>ROUND(A25/2,0)</f>
        <v>750</v>
      </c>
      <c r="E25" s="28" t="s">
        <v>7</v>
      </c>
      <c r="F25" s="14">
        <f>ROUND(A25/3,0)</f>
        <v>500</v>
      </c>
      <c r="G25" s="14">
        <f>ROUND(A25/3,0)</f>
        <v>500</v>
      </c>
      <c r="H25" s="28" t="s">
        <v>7</v>
      </c>
      <c r="I25" s="14">
        <f>ROUND(A25/4,0)</f>
        <v>375</v>
      </c>
      <c r="J25" s="31">
        <f>ROUND(A25/4,0)</f>
        <v>375</v>
      </c>
      <c r="L25" s="43"/>
    </row>
    <row r="26" spans="1:12" ht="12.75">
      <c r="A26" s="55"/>
      <c r="B26" s="15" t="s">
        <v>8</v>
      </c>
      <c r="C26" s="21">
        <f>ROUND(SUM(C25)/365*5%*$C$5+C25,0)</f>
        <v>756</v>
      </c>
      <c r="D26" s="21">
        <f>ROUND(SUM(D25)*5%/365*$D$5+D25,0)</f>
        <v>756</v>
      </c>
      <c r="E26" s="29" t="s">
        <v>8</v>
      </c>
      <c r="F26" s="21">
        <f>ROUND(SUM(F25)*5%/365*$F$5+F25,0)</f>
        <v>502</v>
      </c>
      <c r="G26" s="21">
        <f>ROUND(SUM(G25)*5%/365*$G$5+G25,0)</f>
        <v>502</v>
      </c>
      <c r="H26" s="29" t="s">
        <v>8</v>
      </c>
      <c r="I26" s="21">
        <f>ROUND(SUM(I25)*5%/365*$I$5+I25,0)</f>
        <v>377</v>
      </c>
      <c r="J26" s="23">
        <f>ROUND(SUM(J25)*5%/365*$J$5+J25,0)</f>
        <v>377</v>
      </c>
      <c r="L26" s="43"/>
    </row>
    <row r="27" spans="1:12" ht="12.75">
      <c r="A27" s="55"/>
      <c r="B27" s="15"/>
      <c r="C27" s="17"/>
      <c r="D27" s="17"/>
      <c r="E27" s="29" t="s">
        <v>9</v>
      </c>
      <c r="F27" s="21">
        <f>ROUND(SUM(F25)*5%/365*$F$6+F25,0)</f>
        <v>507</v>
      </c>
      <c r="G27" s="21">
        <f>ROUND(SUM(G25)*5%/365*$G$6+G25,0)</f>
        <v>506</v>
      </c>
      <c r="H27" s="29" t="s">
        <v>9</v>
      </c>
      <c r="I27" s="21">
        <f>ROUND(SUM(I25)*5%/365*$I$6+I25,0)</f>
        <v>378</v>
      </c>
      <c r="J27" s="23">
        <f>ROUND(SUM(J25)*5%/365*$J$6+J25,0)</f>
        <v>378</v>
      </c>
      <c r="L27" s="43"/>
    </row>
    <row r="28" spans="1:19" ht="13.5" thickBot="1">
      <c r="A28" s="55"/>
      <c r="B28" s="16"/>
      <c r="C28" s="18"/>
      <c r="D28" s="18"/>
      <c r="E28" s="30"/>
      <c r="F28" s="18"/>
      <c r="G28" s="18"/>
      <c r="H28" s="30" t="s">
        <v>10</v>
      </c>
      <c r="I28" s="22">
        <f>ROUND(SUM(I25)*5%/365*$I$7+I25,0)</f>
        <v>380</v>
      </c>
      <c r="J28" s="24">
        <f>ROUND(SUM(J25)*5%/365*$J$7+J25,0)</f>
        <v>380</v>
      </c>
      <c r="L28" s="43">
        <f>C28+C27+C26+C25-$A$25</f>
        <v>6</v>
      </c>
      <c r="M28" s="43">
        <f aca="true" t="shared" si="2" ref="M28:S28">D28+D27+D26+D25-$A$25</f>
        <v>6</v>
      </c>
      <c r="N28" s="43"/>
      <c r="O28" s="43">
        <f t="shared" si="2"/>
        <v>9</v>
      </c>
      <c r="P28" s="43">
        <f t="shared" si="2"/>
        <v>8</v>
      </c>
      <c r="Q28" s="43"/>
      <c r="R28" s="43">
        <f t="shared" si="2"/>
        <v>10</v>
      </c>
      <c r="S28" s="43">
        <f t="shared" si="2"/>
        <v>10</v>
      </c>
    </row>
    <row r="29" spans="1:12" ht="13.5" thickBot="1">
      <c r="A29" s="47"/>
      <c r="L29" s="43"/>
    </row>
    <row r="30" spans="1:12" ht="12.75">
      <c r="A30" s="48" t="s">
        <v>3</v>
      </c>
      <c r="B30" s="50" t="s">
        <v>4</v>
      </c>
      <c r="C30" s="51"/>
      <c r="D30" s="52"/>
      <c r="E30" s="50" t="s">
        <v>5</v>
      </c>
      <c r="F30" s="51"/>
      <c r="G30" s="52"/>
      <c r="H30" s="50" t="s">
        <v>6</v>
      </c>
      <c r="I30" s="51"/>
      <c r="J30" s="53"/>
      <c r="L30" s="43"/>
    </row>
    <row r="31" spans="1:12" ht="12.75">
      <c r="A31" s="49"/>
      <c r="B31" s="12" t="s">
        <v>0</v>
      </c>
      <c r="C31" s="12" t="s">
        <v>1</v>
      </c>
      <c r="D31" s="12" t="s">
        <v>2</v>
      </c>
      <c r="E31" s="12" t="s">
        <v>0</v>
      </c>
      <c r="F31" s="12" t="s">
        <v>1</v>
      </c>
      <c r="G31" s="12" t="s">
        <v>2</v>
      </c>
      <c r="H31" s="12" t="s">
        <v>0</v>
      </c>
      <c r="I31" s="12" t="s">
        <v>1</v>
      </c>
      <c r="J31" s="19" t="s">
        <v>2</v>
      </c>
      <c r="L31" s="43"/>
    </row>
    <row r="32" spans="1:12" ht="12.75">
      <c r="A32" s="54">
        <v>1900</v>
      </c>
      <c r="B32" s="13" t="s">
        <v>7</v>
      </c>
      <c r="C32" s="14">
        <f>ROUND(A32/2,0)</f>
        <v>950</v>
      </c>
      <c r="D32" s="14">
        <f>ROUND(A32/2,0)</f>
        <v>950</v>
      </c>
      <c r="E32" s="28" t="s">
        <v>7</v>
      </c>
      <c r="F32" s="14">
        <f>ROUND(A32/3,0)</f>
        <v>633</v>
      </c>
      <c r="G32" s="14">
        <f>ROUND(A32/3,0)</f>
        <v>633</v>
      </c>
      <c r="H32" s="28" t="s">
        <v>7</v>
      </c>
      <c r="I32" s="14">
        <f>ROUND(A32/4,0)</f>
        <v>475</v>
      </c>
      <c r="J32" s="31">
        <f>ROUND(A32/4,0)</f>
        <v>475</v>
      </c>
      <c r="L32" s="43"/>
    </row>
    <row r="33" spans="1:12" ht="12.75">
      <c r="A33" s="55"/>
      <c r="B33" s="15" t="s">
        <v>8</v>
      </c>
      <c r="C33" s="21">
        <f>ROUND(SUM(C32)/365*5%*$C$5+C32,0)</f>
        <v>958</v>
      </c>
      <c r="D33" s="21">
        <f>ROUND(SUM(D32)*5%/365*$D$5+D32,0)</f>
        <v>958</v>
      </c>
      <c r="E33" s="29" t="s">
        <v>8</v>
      </c>
      <c r="F33" s="21">
        <f>ROUND(SUM(F32)*5%/365*$F$5+F32,0)</f>
        <v>636</v>
      </c>
      <c r="G33" s="21">
        <f>ROUND(SUM(G32)*5%/365*$G$5+G32,0)</f>
        <v>636</v>
      </c>
      <c r="H33" s="29" t="s">
        <v>8</v>
      </c>
      <c r="I33" s="21">
        <f>ROUND(SUM(I32)*5%/365*$I$5+I32,0)</f>
        <v>477</v>
      </c>
      <c r="J33" s="23">
        <f>ROUND(SUM(J32)*5%/365*$J$5+J32,0)</f>
        <v>477</v>
      </c>
      <c r="L33" s="43"/>
    </row>
    <row r="34" spans="1:12" ht="12.75">
      <c r="A34" s="55"/>
      <c r="B34" s="15"/>
      <c r="C34" s="17"/>
      <c r="D34" s="17"/>
      <c r="E34" s="29" t="s">
        <v>9</v>
      </c>
      <c r="F34" s="21">
        <f>ROUND(SUM(F32)*5%/365*$F$6+F32,0)</f>
        <v>642</v>
      </c>
      <c r="G34" s="21">
        <f>ROUND(SUM(G32)*5%/365*$G$6+G32,0)</f>
        <v>641</v>
      </c>
      <c r="H34" s="29" t="s">
        <v>9</v>
      </c>
      <c r="I34" s="21">
        <f>ROUND(SUM(I32)*5%/365*$I$6+I32,0)</f>
        <v>479</v>
      </c>
      <c r="J34" s="23">
        <f>ROUND(SUM(J32)*5%/365*$J$6+J32,0)</f>
        <v>479</v>
      </c>
      <c r="L34" s="43"/>
    </row>
    <row r="35" spans="1:19" ht="13.5" thickBot="1">
      <c r="A35" s="55"/>
      <c r="B35" s="16"/>
      <c r="C35" s="18"/>
      <c r="D35" s="18"/>
      <c r="E35" s="30"/>
      <c r="F35" s="18"/>
      <c r="G35" s="18"/>
      <c r="H35" s="30" t="s">
        <v>10</v>
      </c>
      <c r="I35" s="22">
        <f>ROUND(SUM(I32)*5%/365*$I$7+I32,0)</f>
        <v>482</v>
      </c>
      <c r="J35" s="24">
        <f>ROUND(SUM(J32)*5%/365*$J$7+J32,0)</f>
        <v>481</v>
      </c>
      <c r="L35" s="43">
        <f>C35+C34+C33+C32-$A$32</f>
        <v>8</v>
      </c>
      <c r="M35" s="43">
        <f aca="true" t="shared" si="3" ref="M35:S35">D35+D34+D33+D32-$A$32</f>
        <v>8</v>
      </c>
      <c r="N35" s="43"/>
      <c r="O35" s="43">
        <f t="shared" si="3"/>
        <v>11</v>
      </c>
      <c r="P35" s="43">
        <f t="shared" si="3"/>
        <v>10</v>
      </c>
      <c r="Q35" s="43"/>
      <c r="R35" s="43">
        <f t="shared" si="3"/>
        <v>13</v>
      </c>
      <c r="S35" s="43">
        <f t="shared" si="3"/>
        <v>12</v>
      </c>
    </row>
    <row r="36" spans="1:12" ht="13.5" thickBot="1">
      <c r="A36" s="47"/>
      <c r="L36" s="43"/>
    </row>
    <row r="37" spans="1:12" ht="12.75">
      <c r="A37" s="48" t="s">
        <v>3</v>
      </c>
      <c r="B37" s="50" t="s">
        <v>4</v>
      </c>
      <c r="C37" s="51"/>
      <c r="D37" s="52"/>
      <c r="E37" s="50" t="s">
        <v>5</v>
      </c>
      <c r="F37" s="51"/>
      <c r="G37" s="52"/>
      <c r="H37" s="50" t="s">
        <v>6</v>
      </c>
      <c r="I37" s="51"/>
      <c r="J37" s="53"/>
      <c r="L37" s="43"/>
    </row>
    <row r="38" spans="1:12" ht="12.75">
      <c r="A38" s="49"/>
      <c r="B38" s="12" t="s">
        <v>0</v>
      </c>
      <c r="C38" s="12" t="s">
        <v>1</v>
      </c>
      <c r="D38" s="12" t="s">
        <v>2</v>
      </c>
      <c r="E38" s="12" t="s">
        <v>0</v>
      </c>
      <c r="F38" s="12" t="s">
        <v>1</v>
      </c>
      <c r="G38" s="12" t="s">
        <v>2</v>
      </c>
      <c r="H38" s="12" t="s">
        <v>0</v>
      </c>
      <c r="I38" s="12" t="s">
        <v>1</v>
      </c>
      <c r="J38" s="19" t="s">
        <v>2</v>
      </c>
      <c r="L38" s="43"/>
    </row>
    <row r="39" spans="1:12" ht="12.75">
      <c r="A39" s="54">
        <v>1950</v>
      </c>
      <c r="B39" s="13" t="s">
        <v>7</v>
      </c>
      <c r="C39" s="14">
        <f>ROUND(A39/2,0)</f>
        <v>975</v>
      </c>
      <c r="D39" s="14">
        <f>ROUND(A39/2,0)</f>
        <v>975</v>
      </c>
      <c r="E39" s="28" t="s">
        <v>7</v>
      </c>
      <c r="F39" s="14">
        <f>ROUND(A39/3,0)</f>
        <v>650</v>
      </c>
      <c r="G39" s="14">
        <f>ROUND(A39/3,0)</f>
        <v>650</v>
      </c>
      <c r="H39" s="28" t="s">
        <v>7</v>
      </c>
      <c r="I39" s="38">
        <f>ROUND(A39/4,0)</f>
        <v>488</v>
      </c>
      <c r="J39" s="31">
        <f>ROUND(A39/4,0)</f>
        <v>488</v>
      </c>
      <c r="L39" s="43"/>
    </row>
    <row r="40" spans="1:12" ht="12.75">
      <c r="A40" s="55"/>
      <c r="B40" s="15" t="s">
        <v>8</v>
      </c>
      <c r="C40" s="21">
        <f>ROUND(SUM(C39)/365*5%*$C$5+C39,0)</f>
        <v>983</v>
      </c>
      <c r="D40" s="21">
        <f>ROUND(SUM(D39)*5%/365*$D$5+D39,0)</f>
        <v>983</v>
      </c>
      <c r="E40" s="29" t="s">
        <v>8</v>
      </c>
      <c r="F40" s="21">
        <f>ROUND(SUM(F39)*5%/365*$F$5+F39,0)</f>
        <v>653</v>
      </c>
      <c r="G40" s="21">
        <f>ROUND(SUM(G39)*5%/365*$G$5+G39,0)</f>
        <v>653</v>
      </c>
      <c r="H40" s="29" t="s">
        <v>8</v>
      </c>
      <c r="I40" s="21">
        <f>ROUND(SUM(I39)*5%/365*$I$5+I39,0)</f>
        <v>490</v>
      </c>
      <c r="J40" s="23">
        <f>ROUND(SUM(J39)*5%/365*$J$5+J39,0)</f>
        <v>490</v>
      </c>
      <c r="L40" s="43"/>
    </row>
    <row r="41" spans="1:12" ht="12.75">
      <c r="A41" s="55"/>
      <c r="B41" s="15"/>
      <c r="C41" s="17"/>
      <c r="D41" s="17"/>
      <c r="E41" s="29" t="s">
        <v>9</v>
      </c>
      <c r="F41" s="21">
        <f>ROUND(SUM(F39)*5%/365*$F$6+F39,0)</f>
        <v>659</v>
      </c>
      <c r="G41" s="21">
        <f>ROUND(SUM(G39)*5%/365*$G$6+G39,0)</f>
        <v>658</v>
      </c>
      <c r="H41" s="29" t="s">
        <v>9</v>
      </c>
      <c r="I41" s="21">
        <f>ROUND(SUM(I39)*5%/365*$I$6+I39,0)</f>
        <v>492</v>
      </c>
      <c r="J41" s="23">
        <f>ROUND(SUM(J39)*5%/365*$J$6+J39,0)</f>
        <v>492</v>
      </c>
      <c r="L41" s="43"/>
    </row>
    <row r="42" spans="1:19" ht="13.5" thickBot="1">
      <c r="A42" s="56"/>
      <c r="B42" s="16"/>
      <c r="C42" s="18"/>
      <c r="D42" s="18"/>
      <c r="E42" s="30"/>
      <c r="F42" s="18"/>
      <c r="G42" s="18"/>
      <c r="H42" s="30" t="s">
        <v>10</v>
      </c>
      <c r="I42" s="22">
        <f>ROUND(SUM(I39)*5%/365*$I$7+I39,0)</f>
        <v>495</v>
      </c>
      <c r="J42" s="24">
        <f>ROUND(SUM(J39)*5%/365*$J$7+J39,0)</f>
        <v>494</v>
      </c>
      <c r="L42" s="43">
        <f>C42+C41+C40+C39-$A$39</f>
        <v>8</v>
      </c>
      <c r="M42" s="43">
        <f aca="true" t="shared" si="4" ref="M42:S42">D42+D41+D40+D39-$A$39</f>
        <v>8</v>
      </c>
      <c r="N42" s="43"/>
      <c r="O42" s="43">
        <f t="shared" si="4"/>
        <v>12</v>
      </c>
      <c r="P42" s="43">
        <f t="shared" si="4"/>
        <v>11</v>
      </c>
      <c r="Q42" s="43"/>
      <c r="R42" s="43">
        <f t="shared" si="4"/>
        <v>15</v>
      </c>
      <c r="S42" s="43">
        <f t="shared" si="4"/>
        <v>14</v>
      </c>
    </row>
    <row r="43" ht="13.5" thickBot="1">
      <c r="L43" s="43"/>
    </row>
    <row r="44" spans="1:12" ht="12.75">
      <c r="A44" s="48" t="s">
        <v>3</v>
      </c>
      <c r="B44" s="50" t="s">
        <v>4</v>
      </c>
      <c r="C44" s="51"/>
      <c r="D44" s="52"/>
      <c r="E44" s="50" t="s">
        <v>5</v>
      </c>
      <c r="F44" s="51"/>
      <c r="G44" s="52"/>
      <c r="H44" s="50" t="s">
        <v>6</v>
      </c>
      <c r="I44" s="51"/>
      <c r="J44" s="53"/>
      <c r="L44" s="43"/>
    </row>
    <row r="45" spans="1:12" ht="12.75">
      <c r="A45" s="49"/>
      <c r="B45" s="12" t="s">
        <v>0</v>
      </c>
      <c r="C45" s="12" t="s">
        <v>1</v>
      </c>
      <c r="D45" s="12" t="s">
        <v>2</v>
      </c>
      <c r="E45" s="12" t="s">
        <v>0</v>
      </c>
      <c r="F45" s="12" t="s">
        <v>1</v>
      </c>
      <c r="G45" s="12" t="s">
        <v>2</v>
      </c>
      <c r="H45" s="12" t="s">
        <v>0</v>
      </c>
      <c r="I45" s="12" t="s">
        <v>1</v>
      </c>
      <c r="J45" s="19" t="s">
        <v>2</v>
      </c>
      <c r="L45" s="43"/>
    </row>
    <row r="46" spans="1:12" ht="12.75">
      <c r="A46" s="54">
        <v>2000</v>
      </c>
      <c r="B46" s="13" t="s">
        <v>7</v>
      </c>
      <c r="C46" s="14">
        <f>ROUND(A46/2,0)</f>
        <v>1000</v>
      </c>
      <c r="D46" s="14">
        <f>ROUND(A46/2,0)</f>
        <v>1000</v>
      </c>
      <c r="E46" s="28" t="s">
        <v>7</v>
      </c>
      <c r="F46" s="14">
        <f>ROUND(A46/3,0)</f>
        <v>667</v>
      </c>
      <c r="G46" s="14">
        <f>ROUND(A46/3,0)</f>
        <v>667</v>
      </c>
      <c r="H46" s="28" t="s">
        <v>7</v>
      </c>
      <c r="I46" s="14">
        <f>ROUND(A46/4,0)</f>
        <v>500</v>
      </c>
      <c r="J46" s="31">
        <f>ROUND(A46/4,0)</f>
        <v>500</v>
      </c>
      <c r="L46" s="43"/>
    </row>
    <row r="47" spans="1:12" ht="12.75">
      <c r="A47" s="55"/>
      <c r="B47" s="15" t="s">
        <v>8</v>
      </c>
      <c r="C47" s="21">
        <f>ROUND(SUM(C46)/365*5%*$C$5+C46,0)</f>
        <v>1008</v>
      </c>
      <c r="D47" s="21">
        <f>ROUND(SUM(D46)*5%/365*$D$5+D46,0)</f>
        <v>1008</v>
      </c>
      <c r="E47" s="29" t="s">
        <v>8</v>
      </c>
      <c r="F47" s="21">
        <f>ROUND(SUM(F46)*5%/365*$F$5+F46,0)</f>
        <v>670</v>
      </c>
      <c r="G47" s="21">
        <f>ROUND(SUM(G46)*5%/365*$G$5+G46,0)</f>
        <v>670</v>
      </c>
      <c r="H47" s="29" t="s">
        <v>8</v>
      </c>
      <c r="I47" s="21">
        <f>ROUND(SUM(I46)*5%/365*$I$5+I46,0)</f>
        <v>502</v>
      </c>
      <c r="J47" s="23">
        <f>ROUND(SUM(J46)*5%/365*$J$5+J46,0)</f>
        <v>502</v>
      </c>
      <c r="L47" s="43"/>
    </row>
    <row r="48" spans="1:12" ht="12.75">
      <c r="A48" s="55"/>
      <c r="B48" s="15"/>
      <c r="C48" s="17"/>
      <c r="D48" s="17"/>
      <c r="E48" s="29" t="s">
        <v>9</v>
      </c>
      <c r="F48" s="21">
        <f>ROUND(SUM(F46)*5%/365*$F$6+F46,0)</f>
        <v>676</v>
      </c>
      <c r="G48" s="21">
        <f>ROUND(SUM(G46)*5%/365*$G$6+G46,0)</f>
        <v>675</v>
      </c>
      <c r="H48" s="29" t="s">
        <v>9</v>
      </c>
      <c r="I48" s="21">
        <f>ROUND(SUM(I46)*5%/365*$I$6+I46,0)</f>
        <v>504</v>
      </c>
      <c r="J48" s="23">
        <f>ROUND(SUM(J46)*5%/365*$J$6+J46,0)</f>
        <v>504</v>
      </c>
      <c r="L48" s="43"/>
    </row>
    <row r="49" spans="1:19" ht="13.5" thickBot="1">
      <c r="A49" s="56"/>
      <c r="B49" s="16"/>
      <c r="C49" s="18"/>
      <c r="D49" s="18"/>
      <c r="E49" s="30"/>
      <c r="F49" s="18"/>
      <c r="G49" s="18"/>
      <c r="H49" s="30" t="s">
        <v>10</v>
      </c>
      <c r="I49" s="22">
        <f>ROUND(SUM(I46)*5%/365*$I$7+I46,0)</f>
        <v>507</v>
      </c>
      <c r="J49" s="24">
        <f>ROUND(SUM(J46)*5%/365*$J$7+J46,0)</f>
        <v>506</v>
      </c>
      <c r="L49" s="43">
        <f>C49+C48+C47+C46-$A$46</f>
        <v>8</v>
      </c>
      <c r="M49" s="43">
        <f aca="true" t="shared" si="5" ref="M49:S49">D49+D48+D47+D46-$A$46</f>
        <v>8</v>
      </c>
      <c r="N49" s="43"/>
      <c r="O49" s="43">
        <f t="shared" si="5"/>
        <v>13</v>
      </c>
      <c r="P49" s="43">
        <f t="shared" si="5"/>
        <v>12</v>
      </c>
      <c r="Q49" s="43"/>
      <c r="R49" s="43">
        <f t="shared" si="5"/>
        <v>13</v>
      </c>
      <c r="S49" s="43">
        <f t="shared" si="5"/>
        <v>12</v>
      </c>
    </row>
    <row r="50" ht="13.5" thickBot="1">
      <c r="L50" s="43"/>
    </row>
    <row r="51" spans="1:12" ht="12.75">
      <c r="A51" s="48" t="s">
        <v>3</v>
      </c>
      <c r="B51" s="50" t="s">
        <v>4</v>
      </c>
      <c r="C51" s="51"/>
      <c r="D51" s="52"/>
      <c r="E51" s="50" t="s">
        <v>5</v>
      </c>
      <c r="F51" s="51"/>
      <c r="G51" s="52"/>
      <c r="H51" s="50" t="s">
        <v>6</v>
      </c>
      <c r="I51" s="51"/>
      <c r="J51" s="53"/>
      <c r="L51" s="43"/>
    </row>
    <row r="52" spans="1:12" ht="12.75">
      <c r="A52" s="49"/>
      <c r="B52" s="12" t="s">
        <v>0</v>
      </c>
      <c r="C52" s="12" t="s">
        <v>1</v>
      </c>
      <c r="D52" s="12" t="s">
        <v>2</v>
      </c>
      <c r="E52" s="12" t="s">
        <v>0</v>
      </c>
      <c r="F52" s="12" t="s">
        <v>1</v>
      </c>
      <c r="G52" s="12" t="s">
        <v>2</v>
      </c>
      <c r="H52" s="12" t="s">
        <v>0</v>
      </c>
      <c r="I52" s="12" t="s">
        <v>1</v>
      </c>
      <c r="J52" s="19" t="s">
        <v>2</v>
      </c>
      <c r="L52" s="43"/>
    </row>
    <row r="53" spans="1:12" ht="12.75">
      <c r="A53" s="54">
        <v>2040</v>
      </c>
      <c r="B53" s="13" t="s">
        <v>7</v>
      </c>
      <c r="C53" s="14">
        <f>ROUND(A53/2,0)</f>
        <v>1020</v>
      </c>
      <c r="D53" s="14">
        <f>ROUND(A53/2,0)</f>
        <v>1020</v>
      </c>
      <c r="E53" s="28" t="s">
        <v>7</v>
      </c>
      <c r="F53" s="14">
        <f>ROUND(A53/3,0)</f>
        <v>680</v>
      </c>
      <c r="G53" s="14">
        <f>ROUND(A53/3,0)</f>
        <v>680</v>
      </c>
      <c r="H53" s="28" t="s">
        <v>7</v>
      </c>
      <c r="I53" s="14">
        <f>ROUND(A53/4,0)</f>
        <v>510</v>
      </c>
      <c r="J53" s="31">
        <f>ROUND(A53/4,0)</f>
        <v>510</v>
      </c>
      <c r="L53" s="43"/>
    </row>
    <row r="54" spans="1:12" ht="12.75">
      <c r="A54" s="55"/>
      <c r="B54" s="15" t="s">
        <v>8</v>
      </c>
      <c r="C54" s="21">
        <f>ROUND(SUM(C53)/365*5%*$C$5+C53,0)</f>
        <v>1029</v>
      </c>
      <c r="D54" s="21">
        <f>ROUND(SUM(D53)*5%/365*$D$5+D53,0)</f>
        <v>1029</v>
      </c>
      <c r="E54" s="29" t="s">
        <v>8</v>
      </c>
      <c r="F54" s="21">
        <f>ROUND(SUM(F53)*5%/365*$F$5+F53,0)</f>
        <v>683</v>
      </c>
      <c r="G54" s="21">
        <f>ROUND(SUM(G53)*5%/365*$G$5+G53,0)</f>
        <v>683</v>
      </c>
      <c r="H54" s="29" t="s">
        <v>8</v>
      </c>
      <c r="I54" s="21">
        <f>ROUND(SUM(I53)*5%/365*$I$5+I53,0)</f>
        <v>512</v>
      </c>
      <c r="J54" s="23">
        <f>ROUND(SUM(J53)*5%/365*$J$5+J53,0)</f>
        <v>512</v>
      </c>
      <c r="L54" s="43"/>
    </row>
    <row r="55" spans="1:12" ht="12.75">
      <c r="A55" s="55"/>
      <c r="B55" s="15"/>
      <c r="C55" s="17"/>
      <c r="D55" s="17"/>
      <c r="E55" s="29" t="s">
        <v>9</v>
      </c>
      <c r="F55" s="21">
        <f>ROUND(SUM(F53)*5%/365*$F$6+F53,0)</f>
        <v>690</v>
      </c>
      <c r="G55" s="21">
        <f>ROUND(SUM(G53)*5%/365*$G$6+G53,0)</f>
        <v>689</v>
      </c>
      <c r="H55" s="29" t="s">
        <v>9</v>
      </c>
      <c r="I55" s="21">
        <f>ROUND(SUM(I53)*5%/365*$I$6+I53,0)</f>
        <v>514</v>
      </c>
      <c r="J55" s="23">
        <f>ROUND(SUM(J53)*5%/365*$J$6+J53,0)</f>
        <v>514</v>
      </c>
      <c r="L55" s="43"/>
    </row>
    <row r="56" spans="1:19" ht="13.5" thickBot="1">
      <c r="A56" s="56"/>
      <c r="B56" s="16"/>
      <c r="C56" s="18"/>
      <c r="D56" s="18"/>
      <c r="E56" s="30"/>
      <c r="F56" s="18"/>
      <c r="G56" s="18"/>
      <c r="H56" s="30" t="s">
        <v>10</v>
      </c>
      <c r="I56" s="22">
        <f>ROUND(SUM(I53)*5%/365*$I$7+I53,0)</f>
        <v>517</v>
      </c>
      <c r="J56" s="24">
        <f>ROUND(SUM(J53)*5%/365*$J$7+J53,0)</f>
        <v>516</v>
      </c>
      <c r="L56" s="43">
        <f>C56+C55+C54+C53-$A$53</f>
        <v>9</v>
      </c>
      <c r="M56" s="43">
        <f aca="true" t="shared" si="6" ref="M56:S56">D56+D55+D54+D53-$A$53</f>
        <v>9</v>
      </c>
      <c r="N56" s="43"/>
      <c r="O56" s="43">
        <f t="shared" si="6"/>
        <v>13</v>
      </c>
      <c r="P56" s="43">
        <f t="shared" si="6"/>
        <v>12</v>
      </c>
      <c r="Q56" s="43"/>
      <c r="R56" s="43">
        <f t="shared" si="6"/>
        <v>13</v>
      </c>
      <c r="S56" s="43">
        <f t="shared" si="6"/>
        <v>12</v>
      </c>
    </row>
    <row r="57" ht="13.5" thickBot="1">
      <c r="L57" s="43"/>
    </row>
    <row r="58" spans="1:12" ht="12.75">
      <c r="A58" s="48" t="s">
        <v>3</v>
      </c>
      <c r="B58" s="50" t="s">
        <v>4</v>
      </c>
      <c r="C58" s="51"/>
      <c r="D58" s="52"/>
      <c r="E58" s="50" t="s">
        <v>5</v>
      </c>
      <c r="F58" s="51"/>
      <c r="G58" s="52"/>
      <c r="H58" s="50" t="s">
        <v>6</v>
      </c>
      <c r="I58" s="51"/>
      <c r="J58" s="53"/>
      <c r="L58" s="43"/>
    </row>
    <row r="59" spans="1:12" ht="12.75">
      <c r="A59" s="49"/>
      <c r="B59" s="12" t="s">
        <v>0</v>
      </c>
      <c r="C59" s="12" t="s">
        <v>1</v>
      </c>
      <c r="D59" s="12" t="s">
        <v>2</v>
      </c>
      <c r="E59" s="12" t="s">
        <v>0</v>
      </c>
      <c r="F59" s="12" t="s">
        <v>1</v>
      </c>
      <c r="G59" s="12" t="s">
        <v>2</v>
      </c>
      <c r="H59" s="12" t="s">
        <v>0</v>
      </c>
      <c r="I59" s="12" t="s">
        <v>1</v>
      </c>
      <c r="J59" s="19" t="s">
        <v>2</v>
      </c>
      <c r="L59" s="43"/>
    </row>
    <row r="60" spans="1:12" ht="12.75">
      <c r="A60" s="54">
        <v>2100</v>
      </c>
      <c r="B60" s="13" t="s">
        <v>7</v>
      </c>
      <c r="C60" s="14">
        <f>ROUND(A60/2,0)</f>
        <v>1050</v>
      </c>
      <c r="D60" s="14">
        <f>ROUND(A60/2,0)</f>
        <v>1050</v>
      </c>
      <c r="E60" s="28" t="s">
        <v>7</v>
      </c>
      <c r="F60" s="14">
        <f>ROUND(A60/3,0)</f>
        <v>700</v>
      </c>
      <c r="G60" s="14">
        <f>ROUND(A60/3,0)</f>
        <v>700</v>
      </c>
      <c r="H60" s="28" t="s">
        <v>7</v>
      </c>
      <c r="I60" s="14">
        <f>ROUND(A60/4,0)</f>
        <v>525</v>
      </c>
      <c r="J60" s="31">
        <f>ROUND(A60/4,0)</f>
        <v>525</v>
      </c>
      <c r="L60" s="43"/>
    </row>
    <row r="61" spans="1:12" ht="12.75">
      <c r="A61" s="55"/>
      <c r="B61" s="15" t="s">
        <v>8</v>
      </c>
      <c r="C61" s="21">
        <f>ROUND(SUM(C60)/365*5%*$C$5+C60,0)</f>
        <v>1059</v>
      </c>
      <c r="D61" s="21">
        <f>ROUND(SUM(D60)*5%/365*$D$5+D60,0)</f>
        <v>1059</v>
      </c>
      <c r="E61" s="29" t="s">
        <v>8</v>
      </c>
      <c r="F61" s="21">
        <f>ROUND(SUM(F60)*5%/365*$F$5+F60,0)</f>
        <v>703</v>
      </c>
      <c r="G61" s="21">
        <f>ROUND(SUM(G60)*5%/365*$G$5+G60,0)</f>
        <v>703</v>
      </c>
      <c r="H61" s="29" t="s">
        <v>8</v>
      </c>
      <c r="I61" s="21">
        <f>ROUND(SUM(I60)*5%/365*$I$5+I60,0)</f>
        <v>527</v>
      </c>
      <c r="J61" s="23">
        <f>ROUND(SUM(J60)*5%/365*$J$5+J60,0)</f>
        <v>527</v>
      </c>
      <c r="L61" s="43"/>
    </row>
    <row r="62" spans="1:12" ht="12.75">
      <c r="A62" s="55"/>
      <c r="B62" s="15"/>
      <c r="C62" s="17"/>
      <c r="D62" s="17"/>
      <c r="E62" s="29" t="s">
        <v>9</v>
      </c>
      <c r="F62" s="21">
        <f>ROUND(SUM(F60)*5%/365*$F$6+F60,0)</f>
        <v>710</v>
      </c>
      <c r="G62" s="21">
        <f>ROUND(SUM(G60)*5%/365*$G$6+G60,0)</f>
        <v>709</v>
      </c>
      <c r="H62" s="29" t="s">
        <v>9</v>
      </c>
      <c r="I62" s="21">
        <f>ROUND(SUM(I60)*5%/365*$I$6+I60,0)</f>
        <v>529</v>
      </c>
      <c r="J62" s="23">
        <f>ROUND(SUM(J60)*5%/365*$J$6+J60,0)</f>
        <v>529</v>
      </c>
      <c r="L62" s="43"/>
    </row>
    <row r="63" spans="1:19" ht="13.5" thickBot="1">
      <c r="A63" s="55"/>
      <c r="B63" s="16"/>
      <c r="C63" s="18"/>
      <c r="D63" s="18"/>
      <c r="E63" s="30"/>
      <c r="F63" s="18"/>
      <c r="G63" s="18"/>
      <c r="H63" s="30" t="s">
        <v>10</v>
      </c>
      <c r="I63" s="22">
        <f>ROUND(SUM(I60)*5%/365*$I$7+I60,0)</f>
        <v>532</v>
      </c>
      <c r="J63" s="24">
        <f>ROUND(SUM(J60)*5%/365*$J$7+J60,0)</f>
        <v>532</v>
      </c>
      <c r="L63" s="43">
        <f>C63+C62+C61+C60-$A$60</f>
        <v>9</v>
      </c>
      <c r="M63" s="43">
        <f aca="true" t="shared" si="7" ref="M63:S63">D63+D62+D61+D60-$A$60</f>
        <v>9</v>
      </c>
      <c r="N63" s="43"/>
      <c r="O63" s="43">
        <f t="shared" si="7"/>
        <v>13</v>
      </c>
      <c r="P63" s="43">
        <f t="shared" si="7"/>
        <v>12</v>
      </c>
      <c r="Q63" s="43"/>
      <c r="R63" s="43">
        <f t="shared" si="7"/>
        <v>13</v>
      </c>
      <c r="S63" s="43">
        <f t="shared" si="7"/>
        <v>13</v>
      </c>
    </row>
    <row r="64" spans="1:12" ht="13.5" thickBot="1">
      <c r="A64" s="47"/>
      <c r="L64" s="43"/>
    </row>
    <row r="65" spans="1:12" ht="12.75">
      <c r="A65" s="48" t="s">
        <v>3</v>
      </c>
      <c r="B65" s="50" t="s">
        <v>4</v>
      </c>
      <c r="C65" s="51"/>
      <c r="D65" s="52"/>
      <c r="E65" s="50" t="s">
        <v>5</v>
      </c>
      <c r="F65" s="51"/>
      <c r="G65" s="52"/>
      <c r="H65" s="50" t="s">
        <v>6</v>
      </c>
      <c r="I65" s="51"/>
      <c r="J65" s="53"/>
      <c r="L65" s="43"/>
    </row>
    <row r="66" spans="1:12" ht="12.75">
      <c r="A66" s="49"/>
      <c r="B66" s="12" t="s">
        <v>0</v>
      </c>
      <c r="C66" s="12" t="s">
        <v>1</v>
      </c>
      <c r="D66" s="12" t="s">
        <v>2</v>
      </c>
      <c r="E66" s="12" t="s">
        <v>0</v>
      </c>
      <c r="F66" s="12" t="s">
        <v>1</v>
      </c>
      <c r="G66" s="12" t="s">
        <v>2</v>
      </c>
      <c r="H66" s="12" t="s">
        <v>0</v>
      </c>
      <c r="I66" s="12" t="s">
        <v>1</v>
      </c>
      <c r="J66" s="19" t="s">
        <v>2</v>
      </c>
      <c r="L66" s="43"/>
    </row>
    <row r="67" spans="1:12" ht="12.75">
      <c r="A67" s="54">
        <v>2150</v>
      </c>
      <c r="B67" s="13" t="s">
        <v>7</v>
      </c>
      <c r="C67" s="14">
        <f>ROUND(A67/2,0)</f>
        <v>1075</v>
      </c>
      <c r="D67" s="14">
        <f>ROUND(A67/2,0)</f>
        <v>1075</v>
      </c>
      <c r="E67" s="28" t="s">
        <v>7</v>
      </c>
      <c r="F67" s="14">
        <f>ROUND(A67/3,0)</f>
        <v>717</v>
      </c>
      <c r="G67" s="14">
        <f>ROUND(A67/3,0)</f>
        <v>717</v>
      </c>
      <c r="H67" s="28" t="s">
        <v>7</v>
      </c>
      <c r="I67" s="14">
        <f>ROUND(A67/4,0)</f>
        <v>538</v>
      </c>
      <c r="J67" s="31">
        <f>ROUND(A67/4,0)</f>
        <v>538</v>
      </c>
      <c r="L67" s="43"/>
    </row>
    <row r="68" spans="1:12" ht="12.75">
      <c r="A68" s="55"/>
      <c r="B68" s="15" t="s">
        <v>8</v>
      </c>
      <c r="C68" s="21">
        <f>ROUND(SUM(C67)/365*5%*$C$5+C67,0)</f>
        <v>1084</v>
      </c>
      <c r="D68" s="21">
        <f>ROUND(SUM(D67)*5%/365*$D$5+D67,0)</f>
        <v>1084</v>
      </c>
      <c r="E68" s="29" t="s">
        <v>8</v>
      </c>
      <c r="F68" s="21">
        <f>ROUND(SUM(F67)*5%/365*$F$5+F67,0)</f>
        <v>720</v>
      </c>
      <c r="G68" s="21">
        <f>ROUND(SUM(G67)*5%/365*$G$5+G67,0)</f>
        <v>720</v>
      </c>
      <c r="H68" s="29" t="s">
        <v>8</v>
      </c>
      <c r="I68" s="21">
        <f>ROUND(SUM(I67)*5%/365*$I$5+I67,0)</f>
        <v>540</v>
      </c>
      <c r="J68" s="23">
        <f>ROUND(SUM(J67)*5%/365*$J$5+J67,0)</f>
        <v>540</v>
      </c>
      <c r="L68" s="43"/>
    </row>
    <row r="69" spans="1:12" ht="12.75">
      <c r="A69" s="55"/>
      <c r="B69" s="15"/>
      <c r="C69" s="17"/>
      <c r="D69" s="17"/>
      <c r="E69" s="29" t="s">
        <v>9</v>
      </c>
      <c r="F69" s="21">
        <f>ROUND(SUM(F67)*5%/365*$F$6+F67,0)</f>
        <v>727</v>
      </c>
      <c r="G69" s="21">
        <f>ROUND(SUM(G67)*5%/365*$G$6+G67,0)</f>
        <v>726</v>
      </c>
      <c r="H69" s="29" t="s">
        <v>9</v>
      </c>
      <c r="I69" s="21">
        <f>ROUND(SUM(I67)*5%/365*$I$6+I67,0)</f>
        <v>542</v>
      </c>
      <c r="J69" s="23">
        <f>ROUND(SUM(J67)*5%/365*$J$6+J67,0)</f>
        <v>542</v>
      </c>
      <c r="L69" s="43"/>
    </row>
    <row r="70" spans="1:19" ht="13.5" thickBot="1">
      <c r="A70" s="55"/>
      <c r="B70" s="16"/>
      <c r="C70" s="18"/>
      <c r="D70" s="18"/>
      <c r="E70" s="30"/>
      <c r="F70" s="18"/>
      <c r="G70" s="18"/>
      <c r="H70" s="30" t="s">
        <v>10</v>
      </c>
      <c r="I70" s="22">
        <f>ROUND(SUM(I67)*5%/365*$I$7+I67,0)</f>
        <v>546</v>
      </c>
      <c r="J70" s="24">
        <f>ROUND(SUM(J67)*5%/365*$J$7+J67,0)</f>
        <v>545</v>
      </c>
      <c r="L70" s="43">
        <f>C70+C69+C68+C67-$A$67</f>
        <v>9</v>
      </c>
      <c r="M70" s="43">
        <f aca="true" t="shared" si="8" ref="M70:S70">D70+D69+D68+D67-$A$67</f>
        <v>9</v>
      </c>
      <c r="N70" s="43"/>
      <c r="O70" s="43">
        <f t="shared" si="8"/>
        <v>14</v>
      </c>
      <c r="P70" s="43">
        <f t="shared" si="8"/>
        <v>13</v>
      </c>
      <c r="Q70" s="43"/>
      <c r="R70" s="43">
        <f t="shared" si="8"/>
        <v>16</v>
      </c>
      <c r="S70" s="43">
        <f t="shared" si="8"/>
        <v>15</v>
      </c>
    </row>
    <row r="71" spans="1:12" ht="13.5" thickBot="1">
      <c r="A71" s="47"/>
      <c r="L71" s="43"/>
    </row>
    <row r="72" spans="1:12" ht="12.75">
      <c r="A72" s="48" t="s">
        <v>3</v>
      </c>
      <c r="B72" s="50" t="s">
        <v>4</v>
      </c>
      <c r="C72" s="51"/>
      <c r="D72" s="52"/>
      <c r="E72" s="50" t="s">
        <v>5</v>
      </c>
      <c r="F72" s="51"/>
      <c r="G72" s="52"/>
      <c r="H72" s="50" t="s">
        <v>6</v>
      </c>
      <c r="I72" s="51"/>
      <c r="J72" s="53"/>
      <c r="L72" s="43"/>
    </row>
    <row r="73" spans="1:12" ht="12.75">
      <c r="A73" s="49"/>
      <c r="B73" s="12" t="s">
        <v>0</v>
      </c>
      <c r="C73" s="12" t="s">
        <v>1</v>
      </c>
      <c r="D73" s="12" t="s">
        <v>2</v>
      </c>
      <c r="E73" s="12" t="s">
        <v>0</v>
      </c>
      <c r="F73" s="12" t="s">
        <v>1</v>
      </c>
      <c r="G73" s="12" t="s">
        <v>2</v>
      </c>
      <c r="H73" s="12" t="s">
        <v>0</v>
      </c>
      <c r="I73" s="12" t="s">
        <v>1</v>
      </c>
      <c r="J73" s="19" t="s">
        <v>2</v>
      </c>
      <c r="L73" s="43"/>
    </row>
    <row r="74" spans="1:12" ht="12.75">
      <c r="A74" s="54">
        <v>2200</v>
      </c>
      <c r="B74" s="13" t="s">
        <v>7</v>
      </c>
      <c r="C74" s="14">
        <f>ROUND(A74/2,0)</f>
        <v>1100</v>
      </c>
      <c r="D74" s="14">
        <f>ROUND(A74/2,0)</f>
        <v>1100</v>
      </c>
      <c r="E74" s="28" t="s">
        <v>7</v>
      </c>
      <c r="F74" s="14">
        <f>ROUND(A74/3,0)</f>
        <v>733</v>
      </c>
      <c r="G74" s="14">
        <f>ROUND(A74/3,0)</f>
        <v>733</v>
      </c>
      <c r="H74" s="28" t="s">
        <v>7</v>
      </c>
      <c r="I74" s="14">
        <f>ROUND(A74/4,0)</f>
        <v>550</v>
      </c>
      <c r="J74" s="31">
        <f>ROUND(A74/4,0)</f>
        <v>550</v>
      </c>
      <c r="L74" s="43"/>
    </row>
    <row r="75" spans="1:12" ht="12.75">
      <c r="A75" s="55"/>
      <c r="B75" s="15" t="s">
        <v>8</v>
      </c>
      <c r="C75" s="21">
        <f>ROUND(SUM(C74)/365*5%*$C$5+C74,0)</f>
        <v>1109</v>
      </c>
      <c r="D75" s="21">
        <f>ROUND(SUM(D74)*5%/365*$D$5+D74,0)</f>
        <v>1109</v>
      </c>
      <c r="E75" s="29" t="s">
        <v>8</v>
      </c>
      <c r="F75" s="21">
        <f>ROUND(SUM(F74)*5%/365*$F$5+F74,0)</f>
        <v>736</v>
      </c>
      <c r="G75" s="21">
        <f>ROUND(SUM(G74)*5%/365*$G$5+G74,0)</f>
        <v>736</v>
      </c>
      <c r="H75" s="29" t="s">
        <v>8</v>
      </c>
      <c r="I75" s="21">
        <f>ROUND(SUM(I74)*5%/365*$I$5+I74,0)</f>
        <v>552</v>
      </c>
      <c r="J75" s="23">
        <f>ROUND(SUM(J74)*5%/365*$J$5+J74,0)</f>
        <v>552</v>
      </c>
      <c r="L75" s="43"/>
    </row>
    <row r="76" spans="1:12" ht="12.75">
      <c r="A76" s="55"/>
      <c r="B76" s="15"/>
      <c r="C76" s="17"/>
      <c r="D76" s="17"/>
      <c r="E76" s="29" t="s">
        <v>9</v>
      </c>
      <c r="F76" s="21">
        <f>ROUND(SUM(F74)*5%/365*$F$6+F74,0)</f>
        <v>743</v>
      </c>
      <c r="G76" s="21">
        <f>ROUND(SUM(G74)*5%/365*$G$6+G74,0)</f>
        <v>742</v>
      </c>
      <c r="H76" s="29" t="s">
        <v>9</v>
      </c>
      <c r="I76" s="21">
        <f>ROUND(SUM(I74)*5%/365*$I$6+I74,0)</f>
        <v>555</v>
      </c>
      <c r="J76" s="23">
        <f>ROUND(SUM(J74)*5%/365*$J$6+J74,0)</f>
        <v>555</v>
      </c>
      <c r="L76" s="43"/>
    </row>
    <row r="77" spans="1:19" ht="13.5" thickBot="1">
      <c r="A77" s="56"/>
      <c r="B77" s="16"/>
      <c r="C77" s="18"/>
      <c r="D77" s="18"/>
      <c r="E77" s="30"/>
      <c r="F77" s="18"/>
      <c r="G77" s="18"/>
      <c r="H77" s="30" t="s">
        <v>10</v>
      </c>
      <c r="I77" s="22">
        <f>ROUND(SUM(I74)*5%/365*$I$7+I74,0)</f>
        <v>558</v>
      </c>
      <c r="J77" s="24">
        <f>ROUND(SUM(J74)*5%/365*$J$7+J74,0)</f>
        <v>557</v>
      </c>
      <c r="L77" s="43">
        <f>C77+C76+C75+C74-$A$74</f>
        <v>9</v>
      </c>
      <c r="M77" s="43">
        <f aca="true" t="shared" si="9" ref="M77:S77">D77+D76+D75+D74-$A$74</f>
        <v>9</v>
      </c>
      <c r="N77" s="43"/>
      <c r="O77" s="43">
        <f t="shared" si="9"/>
        <v>12</v>
      </c>
      <c r="P77" s="43">
        <f t="shared" si="9"/>
        <v>11</v>
      </c>
      <c r="Q77" s="43"/>
      <c r="R77" s="43">
        <f t="shared" si="9"/>
        <v>15</v>
      </c>
      <c r="S77" s="43">
        <f t="shared" si="9"/>
        <v>14</v>
      </c>
    </row>
    <row r="78" ht="17.25" customHeight="1" thickBot="1">
      <c r="L78" s="43"/>
    </row>
    <row r="79" spans="1:12" ht="12.75">
      <c r="A79" s="48" t="s">
        <v>3</v>
      </c>
      <c r="B79" s="50" t="s">
        <v>4</v>
      </c>
      <c r="C79" s="51"/>
      <c r="D79" s="52"/>
      <c r="E79" s="50" t="s">
        <v>5</v>
      </c>
      <c r="F79" s="51"/>
      <c r="G79" s="52"/>
      <c r="H79" s="50" t="s">
        <v>6</v>
      </c>
      <c r="I79" s="51"/>
      <c r="J79" s="53"/>
      <c r="L79" s="43"/>
    </row>
    <row r="80" spans="1:12" ht="12.75">
      <c r="A80" s="49"/>
      <c r="B80" s="12" t="s">
        <v>0</v>
      </c>
      <c r="C80" s="12" t="s">
        <v>1</v>
      </c>
      <c r="D80" s="12" t="s">
        <v>2</v>
      </c>
      <c r="E80" s="12" t="s">
        <v>0</v>
      </c>
      <c r="F80" s="12" t="s">
        <v>1</v>
      </c>
      <c r="G80" s="12" t="s">
        <v>2</v>
      </c>
      <c r="H80" s="12" t="s">
        <v>0</v>
      </c>
      <c r="I80" s="12" t="s">
        <v>1</v>
      </c>
      <c r="J80" s="19" t="s">
        <v>2</v>
      </c>
      <c r="L80" s="43"/>
    </row>
    <row r="81" spans="1:12" ht="12.75">
      <c r="A81" s="54">
        <v>2500</v>
      </c>
      <c r="B81" s="13" t="s">
        <v>7</v>
      </c>
      <c r="C81" s="14">
        <f>ROUND(A81/2,0)</f>
        <v>1250</v>
      </c>
      <c r="D81" s="14">
        <f>ROUND(A81/2,0)</f>
        <v>1250</v>
      </c>
      <c r="E81" s="28" t="s">
        <v>7</v>
      </c>
      <c r="F81" s="14">
        <f>ROUND(A81/3,0)</f>
        <v>833</v>
      </c>
      <c r="G81" s="14">
        <f>ROUND(A81/3,0)</f>
        <v>833</v>
      </c>
      <c r="H81" s="28" t="s">
        <v>7</v>
      </c>
      <c r="I81" s="14">
        <f>ROUND(A81/4,0)</f>
        <v>625</v>
      </c>
      <c r="J81" s="31">
        <f>ROUND(A81/4,0)</f>
        <v>625</v>
      </c>
      <c r="L81" s="43"/>
    </row>
    <row r="82" spans="1:12" ht="12.75">
      <c r="A82" s="55"/>
      <c r="B82" s="15" t="s">
        <v>8</v>
      </c>
      <c r="C82" s="21">
        <f>ROUND(SUM(C81)/365*5%*$C$5+C81,0)</f>
        <v>1260</v>
      </c>
      <c r="D82" s="21">
        <f>ROUND(SUM(D81)*5%/365*$D$5+D81,0)</f>
        <v>1260</v>
      </c>
      <c r="E82" s="29" t="s">
        <v>8</v>
      </c>
      <c r="F82" s="21">
        <f>ROUND(SUM(F81)*5%/365*$F$5+F81,0)</f>
        <v>837</v>
      </c>
      <c r="G82" s="39">
        <f>ROUND(SUM(G81)*5%/365*$G$5+G81,0)</f>
        <v>837</v>
      </c>
      <c r="H82" s="29" t="s">
        <v>8</v>
      </c>
      <c r="I82" s="21">
        <f>ROUND(SUM(I81)*5%/365*$I$5+I81,0)</f>
        <v>628</v>
      </c>
      <c r="J82" s="23">
        <f>ROUND(SUM(J81)*5%/365*$J$5+J81,0)</f>
        <v>628</v>
      </c>
      <c r="L82" s="43"/>
    </row>
    <row r="83" spans="1:12" ht="12.75">
      <c r="A83" s="55"/>
      <c r="B83" s="15"/>
      <c r="C83" s="17"/>
      <c r="D83" s="17"/>
      <c r="E83" s="29" t="s">
        <v>9</v>
      </c>
      <c r="F83" s="21">
        <f>ROUND(SUM(F81)*5%/365*$F$6+F81,0)</f>
        <v>845</v>
      </c>
      <c r="G83" s="21">
        <f>ROUND(SUM(G81)*5%/365*$G$6+G81,0)</f>
        <v>843</v>
      </c>
      <c r="H83" s="29" t="s">
        <v>9</v>
      </c>
      <c r="I83" s="21">
        <f>ROUND(SUM(I81)*5%/365*$I$6+I81,0)</f>
        <v>630</v>
      </c>
      <c r="J83" s="23">
        <f>ROUND(SUM(J81)*5%/365*$J$6+J81,0)</f>
        <v>630</v>
      </c>
      <c r="L83" s="43"/>
    </row>
    <row r="84" spans="1:19" ht="13.5" thickBot="1">
      <c r="A84" s="55"/>
      <c r="B84" s="16"/>
      <c r="C84" s="18"/>
      <c r="D84" s="18"/>
      <c r="E84" s="30"/>
      <c r="F84" s="18"/>
      <c r="G84" s="18"/>
      <c r="H84" s="30" t="s">
        <v>10</v>
      </c>
      <c r="I84" s="22">
        <f>ROUND(SUM(I81)*5%/365*$I$7+I81,0)</f>
        <v>634</v>
      </c>
      <c r="J84" s="24">
        <f>ROUND(SUM(J81)*5%/365*$J$7+J81,0)</f>
        <v>633</v>
      </c>
      <c r="L84" s="43">
        <f>C84+C83+C82+C81-$A$81</f>
        <v>10</v>
      </c>
      <c r="M84" s="43">
        <f aca="true" t="shared" si="10" ref="M84:S84">D84+D83+D82+D81-$A$81</f>
        <v>10</v>
      </c>
      <c r="N84" s="43"/>
      <c r="O84" s="43">
        <f t="shared" si="10"/>
        <v>15</v>
      </c>
      <c r="P84" s="43">
        <f t="shared" si="10"/>
        <v>13</v>
      </c>
      <c r="Q84" s="43"/>
      <c r="R84" s="43">
        <f t="shared" si="10"/>
        <v>17</v>
      </c>
      <c r="S84" s="43">
        <f t="shared" si="10"/>
        <v>16</v>
      </c>
    </row>
    <row r="85" spans="1:12" ht="13.5" thickBot="1">
      <c r="A85" s="47"/>
      <c r="L85" s="43"/>
    </row>
    <row r="86" spans="1:12" ht="12.75">
      <c r="A86" s="48" t="s">
        <v>3</v>
      </c>
      <c r="B86" s="50" t="s">
        <v>4</v>
      </c>
      <c r="C86" s="51"/>
      <c r="D86" s="52"/>
      <c r="E86" s="50" t="s">
        <v>5</v>
      </c>
      <c r="F86" s="51"/>
      <c r="G86" s="52"/>
      <c r="H86" s="50" t="s">
        <v>6</v>
      </c>
      <c r="I86" s="51"/>
      <c r="J86" s="53"/>
      <c r="L86" s="43"/>
    </row>
    <row r="87" spans="1:12" ht="12.75">
      <c r="A87" s="49"/>
      <c r="B87" s="12" t="s">
        <v>0</v>
      </c>
      <c r="C87" s="12" t="s">
        <v>1</v>
      </c>
      <c r="D87" s="12" t="s">
        <v>2</v>
      </c>
      <c r="E87" s="12" t="s">
        <v>0</v>
      </c>
      <c r="F87" s="12" t="s">
        <v>1</v>
      </c>
      <c r="G87" s="12" t="s">
        <v>2</v>
      </c>
      <c r="H87" s="12" t="s">
        <v>0</v>
      </c>
      <c r="I87" s="12" t="s">
        <v>1</v>
      </c>
      <c r="J87" s="19" t="s">
        <v>2</v>
      </c>
      <c r="L87" s="43"/>
    </row>
    <row r="88" spans="1:12" ht="12.75">
      <c r="A88" s="54">
        <v>2600</v>
      </c>
      <c r="B88" s="13" t="s">
        <v>7</v>
      </c>
      <c r="C88" s="14">
        <f>ROUND(A88/2,0)</f>
        <v>1300</v>
      </c>
      <c r="D88" s="14">
        <f>ROUND(A88/2,0)</f>
        <v>1300</v>
      </c>
      <c r="E88" s="28" t="s">
        <v>7</v>
      </c>
      <c r="F88" s="14">
        <f>ROUND(A88/3,0)</f>
        <v>867</v>
      </c>
      <c r="G88" s="14">
        <f>ROUND(A88/3,0)</f>
        <v>867</v>
      </c>
      <c r="H88" s="28" t="s">
        <v>7</v>
      </c>
      <c r="I88" s="14">
        <f>ROUND(A88/4,0)</f>
        <v>650</v>
      </c>
      <c r="J88" s="31">
        <f>ROUND(A88/4,0)</f>
        <v>650</v>
      </c>
      <c r="L88" s="43"/>
    </row>
    <row r="89" spans="1:12" ht="12.75">
      <c r="A89" s="55"/>
      <c r="B89" s="15" t="s">
        <v>8</v>
      </c>
      <c r="C89" s="21">
        <f>ROUND(SUM(C88)/365*5%*$C$5+C88,0)</f>
        <v>1311</v>
      </c>
      <c r="D89" s="21">
        <f>ROUND(SUM(D88)*5%/365*$D$5+D88,0)</f>
        <v>1311</v>
      </c>
      <c r="E89" s="29" t="s">
        <v>8</v>
      </c>
      <c r="F89" s="21">
        <f>ROUND(SUM(F88)*5%/365*$F$5+F88,0)</f>
        <v>871</v>
      </c>
      <c r="G89" s="21">
        <f>ROUND(SUM(G88)*5%/365*$G$5+G88,0)</f>
        <v>871</v>
      </c>
      <c r="H89" s="29" t="s">
        <v>8</v>
      </c>
      <c r="I89" s="21">
        <f>ROUND(SUM(I88)*5%/365*$I$5+I88,0)</f>
        <v>653</v>
      </c>
      <c r="J89" s="23">
        <f>ROUND(SUM(J88)*5%/365*$J$5+J88,0)</f>
        <v>653</v>
      </c>
      <c r="L89" s="43"/>
    </row>
    <row r="90" spans="1:12" ht="12.75">
      <c r="A90" s="55"/>
      <c r="B90" s="15"/>
      <c r="C90" s="17"/>
      <c r="D90" s="17"/>
      <c r="E90" s="29" t="s">
        <v>9</v>
      </c>
      <c r="F90" s="21">
        <f>ROUND(SUM(F88)*5%/365*$F$6+F88,0)</f>
        <v>879</v>
      </c>
      <c r="G90" s="21">
        <f>ROUND(SUM(G88)*5%/365*$G$6+G88,0)</f>
        <v>878</v>
      </c>
      <c r="H90" s="29" t="s">
        <v>9</v>
      </c>
      <c r="I90" s="21">
        <f>ROUND(SUM(I88)*5%/365*$I$6+I88,0)</f>
        <v>655</v>
      </c>
      <c r="J90" s="23">
        <f>ROUND(SUM(J88)*5%/365*$J$6+J88,0)</f>
        <v>655</v>
      </c>
      <c r="L90" s="43"/>
    </row>
    <row r="91" spans="1:19" ht="13.5" thickBot="1">
      <c r="A91" s="56"/>
      <c r="B91" s="16"/>
      <c r="C91" s="18"/>
      <c r="D91" s="18"/>
      <c r="E91" s="30"/>
      <c r="F91" s="18"/>
      <c r="G91" s="18"/>
      <c r="H91" s="30" t="s">
        <v>10</v>
      </c>
      <c r="I91" s="22">
        <f>ROUND(SUM(I88)*5%/365*$I$7+I88,0)</f>
        <v>659</v>
      </c>
      <c r="J91" s="24">
        <f>ROUND(SUM(J88)*5%/365*$J$7+J88,0)</f>
        <v>658</v>
      </c>
      <c r="L91" s="43">
        <f>C91+C90+C89+C88-$A$88</f>
        <v>11</v>
      </c>
      <c r="M91" s="43">
        <f aca="true" t="shared" si="11" ref="M91:S91">D91+D90+D89+D88-$A$88</f>
        <v>11</v>
      </c>
      <c r="N91" s="43"/>
      <c r="O91" s="43">
        <f t="shared" si="11"/>
        <v>17</v>
      </c>
      <c r="P91" s="43">
        <f t="shared" si="11"/>
        <v>16</v>
      </c>
      <c r="Q91" s="43"/>
      <c r="R91" s="43">
        <f t="shared" si="11"/>
        <v>17</v>
      </c>
      <c r="S91" s="43">
        <f t="shared" si="11"/>
        <v>16</v>
      </c>
    </row>
    <row r="92" ht="13.5" thickBot="1">
      <c r="L92" s="43"/>
    </row>
    <row r="93" spans="1:12" ht="12.75">
      <c r="A93" s="48" t="s">
        <v>3</v>
      </c>
      <c r="B93" s="50" t="s">
        <v>4</v>
      </c>
      <c r="C93" s="51"/>
      <c r="D93" s="52"/>
      <c r="E93" s="50" t="s">
        <v>5</v>
      </c>
      <c r="F93" s="51"/>
      <c r="G93" s="52"/>
      <c r="H93" s="50" t="s">
        <v>6</v>
      </c>
      <c r="I93" s="51"/>
      <c r="J93" s="53"/>
      <c r="L93" s="43"/>
    </row>
    <row r="94" spans="1:12" ht="12.75">
      <c r="A94" s="49"/>
      <c r="B94" s="12" t="s">
        <v>0</v>
      </c>
      <c r="C94" s="12" t="s">
        <v>1</v>
      </c>
      <c r="D94" s="12" t="s">
        <v>2</v>
      </c>
      <c r="E94" s="12" t="s">
        <v>0</v>
      </c>
      <c r="F94" s="12" t="s">
        <v>1</v>
      </c>
      <c r="G94" s="12" t="s">
        <v>2</v>
      </c>
      <c r="H94" s="12" t="s">
        <v>0</v>
      </c>
      <c r="I94" s="12" t="s">
        <v>1</v>
      </c>
      <c r="J94" s="19" t="s">
        <v>2</v>
      </c>
      <c r="L94" s="43"/>
    </row>
    <row r="95" spans="1:12" ht="12.75">
      <c r="A95" s="54">
        <v>2700</v>
      </c>
      <c r="B95" s="13" t="s">
        <v>7</v>
      </c>
      <c r="C95" s="14">
        <f>ROUND(A95/2,0)</f>
        <v>1350</v>
      </c>
      <c r="D95" s="14">
        <f>ROUND(A95/2,0)</f>
        <v>1350</v>
      </c>
      <c r="E95" s="28" t="s">
        <v>7</v>
      </c>
      <c r="F95" s="14">
        <f>ROUND(A95/3,0)</f>
        <v>900</v>
      </c>
      <c r="G95" s="14">
        <f>ROUND(A95/3,0)</f>
        <v>900</v>
      </c>
      <c r="H95" s="28" t="s">
        <v>7</v>
      </c>
      <c r="I95" s="14">
        <f>ROUND(A95/4,0)</f>
        <v>675</v>
      </c>
      <c r="J95" s="31">
        <f>ROUND(A95/4,0)</f>
        <v>675</v>
      </c>
      <c r="L95" s="43"/>
    </row>
    <row r="96" spans="1:12" ht="12.75">
      <c r="A96" s="55"/>
      <c r="B96" s="15" t="s">
        <v>8</v>
      </c>
      <c r="C96" s="21">
        <f>ROUND(SUM(C95)/365*5%*$C$5+C95,0)</f>
        <v>1361</v>
      </c>
      <c r="D96" s="21">
        <f>ROUND(SUM(D95)*5%/365*$D$5+D95,0)</f>
        <v>1361</v>
      </c>
      <c r="E96" s="29" t="s">
        <v>8</v>
      </c>
      <c r="F96" s="21">
        <f>ROUND(SUM(F95)*5%/365*$F$5+F95,0)</f>
        <v>904</v>
      </c>
      <c r="G96" s="21">
        <f>ROUND(SUM(G95)*5%/365*$G$5+G95,0)</f>
        <v>904</v>
      </c>
      <c r="H96" s="29" t="s">
        <v>8</v>
      </c>
      <c r="I96" s="21">
        <f>ROUND(SUM(I95)*5%/365*$I$5+I95,0)</f>
        <v>678</v>
      </c>
      <c r="J96" s="23">
        <f>ROUND(SUM(J95)*5%/365*$J$5+J95,0)</f>
        <v>678</v>
      </c>
      <c r="L96" s="43"/>
    </row>
    <row r="97" spans="1:12" ht="12.75">
      <c r="A97" s="55"/>
      <c r="B97" s="15"/>
      <c r="C97" s="17"/>
      <c r="D97" s="17"/>
      <c r="E97" s="29" t="s">
        <v>9</v>
      </c>
      <c r="F97" s="21">
        <f>ROUND(SUM(F95)*5%/365*$F$6+F95,0)</f>
        <v>913</v>
      </c>
      <c r="G97" s="21">
        <f>ROUND(SUM(G95)*5%/365*$G$6+G95,0)</f>
        <v>911</v>
      </c>
      <c r="H97" s="29" t="s">
        <v>9</v>
      </c>
      <c r="I97" s="21">
        <f>ROUND(SUM(I95)*5%/365*$I$6+I95,0)</f>
        <v>681</v>
      </c>
      <c r="J97" s="23">
        <f>ROUND(SUM(J95)*5%/365*$J$6+J95,0)</f>
        <v>681</v>
      </c>
      <c r="L97" s="43"/>
    </row>
    <row r="98" spans="1:19" ht="13.5" thickBot="1">
      <c r="A98" s="55"/>
      <c r="B98" s="16"/>
      <c r="C98" s="18"/>
      <c r="D98" s="18"/>
      <c r="E98" s="30"/>
      <c r="F98" s="18"/>
      <c r="G98" s="18"/>
      <c r="H98" s="30" t="s">
        <v>10</v>
      </c>
      <c r="I98" s="22">
        <f>ROUND(SUM(I95)*5%/365*$I$7+I95,0)</f>
        <v>684</v>
      </c>
      <c r="J98" s="24">
        <f>ROUND(SUM(J95)*5%/365*$J$7+J95,0)</f>
        <v>684</v>
      </c>
      <c r="L98" s="43">
        <f>C98+C97+C96+C95-$A$95</f>
        <v>11</v>
      </c>
      <c r="M98" s="43">
        <f aca="true" t="shared" si="12" ref="M98:S98">D98+D97+D96+D95-$A$95</f>
        <v>11</v>
      </c>
      <c r="N98" s="43"/>
      <c r="O98" s="43">
        <f t="shared" si="12"/>
        <v>17</v>
      </c>
      <c r="P98" s="43">
        <f t="shared" si="12"/>
        <v>15</v>
      </c>
      <c r="Q98" s="43"/>
      <c r="R98" s="43">
        <f t="shared" si="12"/>
        <v>18</v>
      </c>
      <c r="S98" s="43">
        <f t="shared" si="12"/>
        <v>18</v>
      </c>
    </row>
    <row r="99" spans="1:12" ht="13.5" thickBot="1">
      <c r="A99" s="47"/>
      <c r="L99" s="43"/>
    </row>
    <row r="100" spans="1:12" ht="12.75">
      <c r="A100" s="48" t="s">
        <v>3</v>
      </c>
      <c r="B100" s="50" t="s">
        <v>4</v>
      </c>
      <c r="C100" s="51"/>
      <c r="D100" s="52"/>
      <c r="E100" s="50" t="s">
        <v>5</v>
      </c>
      <c r="F100" s="51"/>
      <c r="G100" s="52"/>
      <c r="H100" s="50" t="s">
        <v>6</v>
      </c>
      <c r="I100" s="51"/>
      <c r="J100" s="53"/>
      <c r="L100" s="43"/>
    </row>
    <row r="101" spans="1:12" ht="12.75">
      <c r="A101" s="49"/>
      <c r="B101" s="12" t="s">
        <v>0</v>
      </c>
      <c r="C101" s="12" t="s">
        <v>1</v>
      </c>
      <c r="D101" s="12" t="s">
        <v>2</v>
      </c>
      <c r="E101" s="12" t="s">
        <v>0</v>
      </c>
      <c r="F101" s="12" t="s">
        <v>1</v>
      </c>
      <c r="G101" s="12" t="s">
        <v>2</v>
      </c>
      <c r="H101" s="12" t="s">
        <v>0</v>
      </c>
      <c r="I101" s="12" t="s">
        <v>1</v>
      </c>
      <c r="J101" s="19" t="s">
        <v>2</v>
      </c>
      <c r="L101" s="43"/>
    </row>
    <row r="102" spans="1:12" ht="12.75">
      <c r="A102" s="54">
        <v>3500</v>
      </c>
      <c r="B102" s="13" t="s">
        <v>7</v>
      </c>
      <c r="C102" s="14">
        <f>ROUND(A102/2,0)</f>
        <v>1750</v>
      </c>
      <c r="D102" s="14">
        <f>ROUND(A102/2,0)</f>
        <v>1750</v>
      </c>
      <c r="E102" s="28" t="s">
        <v>7</v>
      </c>
      <c r="F102" s="14">
        <f>ROUND(A102/3,0)</f>
        <v>1167</v>
      </c>
      <c r="G102" s="14">
        <f>ROUND(A102/3,0)</f>
        <v>1167</v>
      </c>
      <c r="H102" s="28" t="s">
        <v>7</v>
      </c>
      <c r="I102" s="14">
        <f>ROUND(A102/4,0)</f>
        <v>875</v>
      </c>
      <c r="J102" s="31">
        <f>ROUND(A102/4,0)</f>
        <v>875</v>
      </c>
      <c r="L102" s="43"/>
    </row>
    <row r="103" spans="1:12" ht="12.75">
      <c r="A103" s="55"/>
      <c r="B103" s="15" t="s">
        <v>8</v>
      </c>
      <c r="C103" s="21">
        <f>ROUND(SUM(C102)/365*5%*$C$5+C102,0)</f>
        <v>1765</v>
      </c>
      <c r="D103" s="21">
        <f>ROUND(SUM(D102)*5%/365*$D$5+D102,0)</f>
        <v>1765</v>
      </c>
      <c r="E103" s="29" t="s">
        <v>8</v>
      </c>
      <c r="F103" s="21">
        <f>ROUND(SUM(F102)*5%/365*$F$5+F102,0)</f>
        <v>1172</v>
      </c>
      <c r="G103" s="21">
        <f>ROUND(SUM(G102)*5%/365*$G$5+G102,0)</f>
        <v>1172</v>
      </c>
      <c r="H103" s="29" t="s">
        <v>8</v>
      </c>
      <c r="I103" s="21">
        <f>ROUND(SUM(I102)*5%/365*$I$5+I102,0)</f>
        <v>879</v>
      </c>
      <c r="J103" s="23">
        <f>ROUND(SUM(J102)*5%/365*$J$5+J102,0)</f>
        <v>879</v>
      </c>
      <c r="L103" s="43"/>
    </row>
    <row r="104" spans="1:12" ht="12.75">
      <c r="A104" s="55"/>
      <c r="B104" s="15"/>
      <c r="C104" s="17"/>
      <c r="D104" s="17"/>
      <c r="E104" s="29" t="s">
        <v>9</v>
      </c>
      <c r="F104" s="21">
        <f>ROUND(SUM(F102)*5%/365*$F$6+F102,0)</f>
        <v>1183</v>
      </c>
      <c r="G104" s="21">
        <f>ROUND(SUM(G102)*5%/365*$G$6+G102,0)</f>
        <v>1182</v>
      </c>
      <c r="H104" s="29" t="s">
        <v>9</v>
      </c>
      <c r="I104" s="21">
        <f>ROUND(SUM(I102)*5%/365*$I$6+I102,0)</f>
        <v>882</v>
      </c>
      <c r="J104" s="23">
        <f>ROUND(SUM(J102)*5%/365*$J$6+J102,0)</f>
        <v>882</v>
      </c>
      <c r="L104" s="43"/>
    </row>
    <row r="105" spans="1:19" ht="13.5" thickBot="1">
      <c r="A105" s="55"/>
      <c r="B105" s="16"/>
      <c r="C105" s="18"/>
      <c r="D105" s="18"/>
      <c r="E105" s="30"/>
      <c r="F105" s="18"/>
      <c r="G105" s="18"/>
      <c r="H105" s="30" t="s">
        <v>10</v>
      </c>
      <c r="I105" s="22">
        <f>ROUND(SUM(I102)*5%/365*$I$7+I102,0)</f>
        <v>887</v>
      </c>
      <c r="J105" s="24">
        <f>ROUND(SUM(J102)*5%/365*$J$7+J102,0)</f>
        <v>886</v>
      </c>
      <c r="L105" s="43">
        <f>C105+C104+C103+C102-$A$102</f>
        <v>15</v>
      </c>
      <c r="M105" s="43">
        <f aca="true" t="shared" si="13" ref="M105:S105">D105+D104+D103+D102-$A$102</f>
        <v>15</v>
      </c>
      <c r="N105" s="43"/>
      <c r="O105" s="43">
        <f t="shared" si="13"/>
        <v>22</v>
      </c>
      <c r="P105" s="43">
        <f t="shared" si="13"/>
        <v>21</v>
      </c>
      <c r="Q105" s="43"/>
      <c r="R105" s="43">
        <f t="shared" si="13"/>
        <v>23</v>
      </c>
      <c r="S105" s="43">
        <f t="shared" si="13"/>
        <v>22</v>
      </c>
    </row>
    <row r="106" spans="1:12" ht="13.5" thickBot="1">
      <c r="A106" s="47"/>
      <c r="L106" s="43"/>
    </row>
    <row r="107" spans="1:12" ht="12.75">
      <c r="A107" s="48" t="s">
        <v>3</v>
      </c>
      <c r="B107" s="50" t="s">
        <v>4</v>
      </c>
      <c r="C107" s="51"/>
      <c r="D107" s="52"/>
      <c r="E107" s="50" t="s">
        <v>5</v>
      </c>
      <c r="F107" s="51"/>
      <c r="G107" s="52"/>
      <c r="H107" s="50" t="s">
        <v>6</v>
      </c>
      <c r="I107" s="51"/>
      <c r="J107" s="53"/>
      <c r="L107" s="43"/>
    </row>
    <row r="108" spans="1:12" ht="12.75">
      <c r="A108" s="49"/>
      <c r="B108" s="12" t="s">
        <v>0</v>
      </c>
      <c r="C108" s="12" t="s">
        <v>1</v>
      </c>
      <c r="D108" s="12" t="s">
        <v>2</v>
      </c>
      <c r="E108" s="12" t="s">
        <v>0</v>
      </c>
      <c r="F108" s="12" t="s">
        <v>1</v>
      </c>
      <c r="G108" s="12" t="s">
        <v>2</v>
      </c>
      <c r="H108" s="12" t="s">
        <v>0</v>
      </c>
      <c r="I108" s="12" t="s">
        <v>1</v>
      </c>
      <c r="J108" s="19" t="s">
        <v>2</v>
      </c>
      <c r="L108" s="43"/>
    </row>
    <row r="109" spans="1:12" ht="12.75">
      <c r="A109" s="54">
        <v>4000</v>
      </c>
      <c r="B109" s="13" t="s">
        <v>7</v>
      </c>
      <c r="C109" s="14">
        <f>ROUND(A109/2,0)</f>
        <v>2000</v>
      </c>
      <c r="D109" s="14">
        <f>ROUND(A109/2,0)</f>
        <v>2000</v>
      </c>
      <c r="E109" s="28" t="s">
        <v>7</v>
      </c>
      <c r="F109" s="14">
        <f>ROUND(A109/3,0)</f>
        <v>1333</v>
      </c>
      <c r="G109" s="14">
        <f>ROUND(A109/3,0)</f>
        <v>1333</v>
      </c>
      <c r="H109" s="28" t="s">
        <v>7</v>
      </c>
      <c r="I109" s="14">
        <f>ROUND(A109/4,0)</f>
        <v>1000</v>
      </c>
      <c r="J109" s="31">
        <f>ROUND(A109/4,0)</f>
        <v>1000</v>
      </c>
      <c r="L109" s="43"/>
    </row>
    <row r="110" spans="1:12" ht="12.75">
      <c r="A110" s="55"/>
      <c r="B110" s="15" t="s">
        <v>8</v>
      </c>
      <c r="C110" s="21">
        <f>ROUND(SUM(C109)/365*5%*$C$5+C109,0)</f>
        <v>2017</v>
      </c>
      <c r="D110" s="21">
        <f>ROUND(SUM(D109)*5%/365*$D$5+D109,0)</f>
        <v>2017</v>
      </c>
      <c r="E110" s="29" t="s">
        <v>8</v>
      </c>
      <c r="F110" s="21">
        <f>ROUND(SUM(F109)*5%/365*$F$5+F109,0)</f>
        <v>1339</v>
      </c>
      <c r="G110" s="21">
        <f>ROUND(SUM(G109)*5%/365*$G$5+G109,0)</f>
        <v>1339</v>
      </c>
      <c r="H110" s="29" t="s">
        <v>8</v>
      </c>
      <c r="I110" s="21">
        <f>ROUND(SUM(I109)*5%/365*$I$5+I109,0)</f>
        <v>1004</v>
      </c>
      <c r="J110" s="23">
        <f>ROUND(SUM(J109)*5%/365*$J$5+J109,0)</f>
        <v>1004</v>
      </c>
      <c r="L110" s="43"/>
    </row>
    <row r="111" spans="1:12" ht="12.75">
      <c r="A111" s="55"/>
      <c r="B111" s="15"/>
      <c r="C111" s="17"/>
      <c r="D111" s="17"/>
      <c r="E111" s="29" t="s">
        <v>9</v>
      </c>
      <c r="F111" s="21">
        <f>ROUND(SUM(F109)*5%/365*$F$6+F109,0)</f>
        <v>1352</v>
      </c>
      <c r="G111" s="21">
        <f>ROUND(SUM(G109)*5%/365*$G$6+G109,0)</f>
        <v>1350</v>
      </c>
      <c r="H111" s="29" t="s">
        <v>9</v>
      </c>
      <c r="I111" s="21">
        <f>ROUND(SUM(I109)*5%/365*$I$6+I109,0)</f>
        <v>1008</v>
      </c>
      <c r="J111" s="23">
        <f>ROUND(SUM(J109)*5%/365*$J$6+J109,0)</f>
        <v>1008</v>
      </c>
      <c r="L111" s="43"/>
    </row>
    <row r="112" spans="1:19" ht="13.5" thickBot="1">
      <c r="A112" s="55"/>
      <c r="B112" s="16"/>
      <c r="C112" s="18"/>
      <c r="D112" s="18"/>
      <c r="E112" s="30"/>
      <c r="F112" s="18"/>
      <c r="G112" s="18"/>
      <c r="H112" s="30" t="s">
        <v>10</v>
      </c>
      <c r="I112" s="22">
        <f>ROUND(SUM(I109)*5%/365*$I$7+I109,0)</f>
        <v>1014</v>
      </c>
      <c r="J112" s="24">
        <f>ROUND(SUM(J109)*5%/365*$J$7+J109,0)</f>
        <v>1013</v>
      </c>
      <c r="L112" s="43">
        <f>C112+C111+C110+C109-$A$109</f>
        <v>17</v>
      </c>
      <c r="M112" s="43">
        <f aca="true" t="shared" si="14" ref="M112:S112">D112+D111+D110+D109-$A$109</f>
        <v>17</v>
      </c>
      <c r="N112" s="43"/>
      <c r="O112" s="43">
        <f t="shared" si="14"/>
        <v>24</v>
      </c>
      <c r="P112" s="43">
        <f t="shared" si="14"/>
        <v>22</v>
      </c>
      <c r="Q112" s="43"/>
      <c r="R112" s="43">
        <f t="shared" si="14"/>
        <v>26</v>
      </c>
      <c r="S112" s="43">
        <f t="shared" si="14"/>
        <v>25</v>
      </c>
    </row>
    <row r="113" spans="1:12" ht="13.5" thickBot="1">
      <c r="A113" s="47"/>
      <c r="L113" s="43"/>
    </row>
    <row r="114" spans="1:12" ht="12.75">
      <c r="A114" s="48" t="s">
        <v>3</v>
      </c>
      <c r="B114" s="50" t="s">
        <v>4</v>
      </c>
      <c r="C114" s="51"/>
      <c r="D114" s="52"/>
      <c r="E114" s="50" t="s">
        <v>5</v>
      </c>
      <c r="F114" s="51"/>
      <c r="G114" s="52"/>
      <c r="H114" s="50" t="s">
        <v>6</v>
      </c>
      <c r="I114" s="51"/>
      <c r="J114" s="53"/>
      <c r="L114" s="43"/>
    </row>
    <row r="115" spans="1:12" ht="12.75">
      <c r="A115" s="49"/>
      <c r="B115" s="12" t="s">
        <v>0</v>
      </c>
      <c r="C115" s="12" t="s">
        <v>1</v>
      </c>
      <c r="D115" s="12" t="s">
        <v>2</v>
      </c>
      <c r="E115" s="12" t="s">
        <v>0</v>
      </c>
      <c r="F115" s="12" t="s">
        <v>1</v>
      </c>
      <c r="G115" s="12" t="s">
        <v>2</v>
      </c>
      <c r="H115" s="12" t="s">
        <v>0</v>
      </c>
      <c r="I115" s="12" t="s">
        <v>1</v>
      </c>
      <c r="J115" s="19" t="s">
        <v>2</v>
      </c>
      <c r="L115" s="43"/>
    </row>
    <row r="116" spans="1:12" ht="12.75">
      <c r="A116" s="54">
        <v>4500</v>
      </c>
      <c r="B116" s="13" t="s">
        <v>7</v>
      </c>
      <c r="C116" s="14">
        <f>ROUND(A116/2,0)</f>
        <v>2250</v>
      </c>
      <c r="D116" s="14">
        <f>ROUND(A116/2,0)</f>
        <v>2250</v>
      </c>
      <c r="E116" s="28" t="s">
        <v>7</v>
      </c>
      <c r="F116" s="14">
        <f>ROUND(A116/3,0)</f>
        <v>1500</v>
      </c>
      <c r="G116" s="14">
        <f>ROUND(A116/3,0)</f>
        <v>1500</v>
      </c>
      <c r="H116" s="28" t="s">
        <v>7</v>
      </c>
      <c r="I116" s="14">
        <f>ROUND(A116/4,0)</f>
        <v>1125</v>
      </c>
      <c r="J116" s="31">
        <f>ROUND(A116/4,0)</f>
        <v>1125</v>
      </c>
      <c r="L116" s="43"/>
    </row>
    <row r="117" spans="1:12" ht="12.75">
      <c r="A117" s="55"/>
      <c r="B117" s="15" t="s">
        <v>8</v>
      </c>
      <c r="C117" s="21">
        <f>ROUND(SUM(C116)/365*5%*$C$5+C116,0)</f>
        <v>2269</v>
      </c>
      <c r="D117" s="21">
        <f>ROUND(SUM(D116)*5%/365*$D$5+D116,0)</f>
        <v>2269</v>
      </c>
      <c r="E117" s="29" t="s">
        <v>8</v>
      </c>
      <c r="F117" s="21">
        <f>ROUND(SUM(F116)*5%/365*$F$5+F116,0)</f>
        <v>1506</v>
      </c>
      <c r="G117" s="21">
        <f>ROUND(SUM(G116)*5%/365*$G$5+G116,0)</f>
        <v>1506</v>
      </c>
      <c r="H117" s="29" t="s">
        <v>8</v>
      </c>
      <c r="I117" s="21">
        <f>ROUND(SUM(I116)*5%/365*$I$5+I116,0)</f>
        <v>1130</v>
      </c>
      <c r="J117" s="23">
        <f>ROUND(SUM(J116)*5%/365*$J$5+J116,0)</f>
        <v>1130</v>
      </c>
      <c r="L117" s="43"/>
    </row>
    <row r="118" spans="1:12" ht="12.75">
      <c r="A118" s="55"/>
      <c r="B118" s="15"/>
      <c r="C118" s="17"/>
      <c r="D118" s="17"/>
      <c r="E118" s="29" t="s">
        <v>9</v>
      </c>
      <c r="F118" s="21">
        <f>ROUND(SUM(F116)*5%/365*$F$6+F116,0)</f>
        <v>1521</v>
      </c>
      <c r="G118" s="21">
        <f>ROUND(SUM(G116)*5%/365*$G$6+G116,0)</f>
        <v>1519</v>
      </c>
      <c r="H118" s="29" t="s">
        <v>9</v>
      </c>
      <c r="I118" s="21">
        <f>ROUND(SUM(I116)*5%/365*$I$6+I116,0)</f>
        <v>1134</v>
      </c>
      <c r="J118" s="23">
        <f>ROUND(SUM(J116)*5%/365*$J$6+J116,0)</f>
        <v>1134</v>
      </c>
      <c r="L118" s="43"/>
    </row>
    <row r="119" spans="1:19" ht="13.5" thickBot="1">
      <c r="A119" s="55"/>
      <c r="B119" s="16"/>
      <c r="C119" s="18"/>
      <c r="D119" s="18"/>
      <c r="E119" s="30"/>
      <c r="F119" s="18"/>
      <c r="G119" s="18"/>
      <c r="H119" s="30" t="s">
        <v>10</v>
      </c>
      <c r="I119" s="22">
        <f>ROUND(SUM(I116)*5%/365*$I$7+I116,0)</f>
        <v>1141</v>
      </c>
      <c r="J119" s="24">
        <f>ROUND(SUM(J116)*5%/365*$J$7+J116,0)</f>
        <v>1139</v>
      </c>
      <c r="L119" s="43">
        <f>C119+C118+C117+C116-$A$116</f>
        <v>19</v>
      </c>
      <c r="M119" s="43">
        <f aca="true" t="shared" si="15" ref="M119:S119">D119+D118+D117+D116-$A$116</f>
        <v>19</v>
      </c>
      <c r="N119" s="43"/>
      <c r="O119" s="43">
        <f t="shared" si="15"/>
        <v>27</v>
      </c>
      <c r="P119" s="43">
        <f t="shared" si="15"/>
        <v>25</v>
      </c>
      <c r="Q119" s="43"/>
      <c r="R119" s="43">
        <f t="shared" si="15"/>
        <v>30</v>
      </c>
      <c r="S119" s="43">
        <f t="shared" si="15"/>
        <v>28</v>
      </c>
    </row>
    <row r="120" spans="1:12" ht="13.5" thickBot="1">
      <c r="A120" s="47"/>
      <c r="L120" s="43"/>
    </row>
    <row r="121" spans="1:12" ht="12.75">
      <c r="A121" s="48" t="s">
        <v>3</v>
      </c>
      <c r="B121" s="50" t="s">
        <v>4</v>
      </c>
      <c r="C121" s="51"/>
      <c r="D121" s="52"/>
      <c r="E121" s="50" t="s">
        <v>5</v>
      </c>
      <c r="F121" s="51"/>
      <c r="G121" s="52"/>
      <c r="H121" s="50" t="s">
        <v>6</v>
      </c>
      <c r="I121" s="51"/>
      <c r="J121" s="53"/>
      <c r="L121" s="43"/>
    </row>
    <row r="122" spans="1:12" ht="12.75">
      <c r="A122" s="49"/>
      <c r="B122" s="12" t="s">
        <v>0</v>
      </c>
      <c r="C122" s="12" t="s">
        <v>1</v>
      </c>
      <c r="D122" s="12" t="s">
        <v>2</v>
      </c>
      <c r="E122" s="12" t="s">
        <v>0</v>
      </c>
      <c r="F122" s="12" t="s">
        <v>1</v>
      </c>
      <c r="G122" s="12" t="s">
        <v>2</v>
      </c>
      <c r="H122" s="12" t="s">
        <v>0</v>
      </c>
      <c r="I122" s="12" t="s">
        <v>1</v>
      </c>
      <c r="J122" s="19" t="s">
        <v>2</v>
      </c>
      <c r="L122" s="43"/>
    </row>
    <row r="123" spans="1:12" ht="12.75">
      <c r="A123" s="54">
        <v>5000</v>
      </c>
      <c r="B123" s="13" t="s">
        <v>7</v>
      </c>
      <c r="C123" s="14">
        <f>ROUND(A123/2,0)</f>
        <v>2500</v>
      </c>
      <c r="D123" s="14">
        <f>ROUND(A123/2,0)</f>
        <v>2500</v>
      </c>
      <c r="E123" s="28" t="s">
        <v>7</v>
      </c>
      <c r="F123" s="14">
        <f>ROUND(A123/3,0)</f>
        <v>1667</v>
      </c>
      <c r="G123" s="14">
        <f>ROUND(A123/3,0)</f>
        <v>1667</v>
      </c>
      <c r="H123" s="28" t="s">
        <v>7</v>
      </c>
      <c r="I123" s="14">
        <f>ROUND(A123/4,0)</f>
        <v>1250</v>
      </c>
      <c r="J123" s="31">
        <f>ROUND(A123/4,0)</f>
        <v>1250</v>
      </c>
      <c r="L123" s="43"/>
    </row>
    <row r="124" spans="1:12" ht="12.75">
      <c r="A124" s="55"/>
      <c r="B124" s="15" t="s">
        <v>8</v>
      </c>
      <c r="C124" s="21">
        <f>ROUND(SUM(C123)/365*5%*$C$5+C123,0)</f>
        <v>2521</v>
      </c>
      <c r="D124" s="21">
        <f>ROUND(SUM(D123)*5%/365*$D$5+D123,0)</f>
        <v>2521</v>
      </c>
      <c r="E124" s="29" t="s">
        <v>8</v>
      </c>
      <c r="F124" s="21">
        <f>ROUND(SUM(F123)*5%/365*$F$5+F123,0)</f>
        <v>1674</v>
      </c>
      <c r="G124" s="21">
        <f>ROUND(SUM(G123)*5%/365*$G$5+G123,0)</f>
        <v>1674</v>
      </c>
      <c r="H124" s="29" t="s">
        <v>8</v>
      </c>
      <c r="I124" s="21">
        <f>ROUND(SUM(I123)*5%/365*$I$5+I123,0)</f>
        <v>1255</v>
      </c>
      <c r="J124" s="23">
        <f>ROUND(SUM(J123)*5%/365*$J$5+J123,0)</f>
        <v>1255</v>
      </c>
      <c r="L124" s="43"/>
    </row>
    <row r="125" spans="1:12" ht="12.75">
      <c r="A125" s="55"/>
      <c r="B125" s="15"/>
      <c r="C125" s="17"/>
      <c r="D125" s="17"/>
      <c r="E125" s="29" t="s">
        <v>9</v>
      </c>
      <c r="F125" s="21">
        <f>ROUND(SUM(F123)*5%/365*$F$6+F123,0)</f>
        <v>1690</v>
      </c>
      <c r="G125" s="21">
        <f>ROUND(SUM(G123)*5%/365*$G$6+G123,0)</f>
        <v>1688</v>
      </c>
      <c r="H125" s="29" t="s">
        <v>9</v>
      </c>
      <c r="I125" s="21">
        <f>ROUND(SUM(I123)*5%/365*$I$6+I123,0)</f>
        <v>1260</v>
      </c>
      <c r="J125" s="23">
        <f>ROUND(SUM(J123)*5%/365*$J$6+J123,0)</f>
        <v>1260</v>
      </c>
      <c r="L125" s="43"/>
    </row>
    <row r="126" spans="1:19" ht="13.5" thickBot="1">
      <c r="A126" s="56"/>
      <c r="B126" s="16"/>
      <c r="C126" s="18"/>
      <c r="D126" s="18"/>
      <c r="E126" s="30"/>
      <c r="F126" s="18"/>
      <c r="G126" s="18"/>
      <c r="H126" s="30" t="s">
        <v>10</v>
      </c>
      <c r="I126" s="22">
        <f>ROUND(SUM(I123)*5%/365*$I$7+I123,0)</f>
        <v>1267</v>
      </c>
      <c r="J126" s="24">
        <f>ROUND(SUM(J123)*5%/365*$J$7+J123,0)</f>
        <v>1266</v>
      </c>
      <c r="L126" s="43">
        <f>C126+C125+C124+C123-$A$123</f>
        <v>21</v>
      </c>
      <c r="M126" s="43">
        <f aca="true" t="shared" si="16" ref="M126:S126">D126+D125+D124+D123-$A$123</f>
        <v>21</v>
      </c>
      <c r="N126" s="43"/>
      <c r="O126" s="43">
        <f t="shared" si="16"/>
        <v>31</v>
      </c>
      <c r="P126" s="43">
        <f t="shared" si="16"/>
        <v>29</v>
      </c>
      <c r="Q126" s="43"/>
      <c r="R126" s="43">
        <f t="shared" si="16"/>
        <v>32</v>
      </c>
      <c r="S126" s="43">
        <f t="shared" si="16"/>
        <v>31</v>
      </c>
    </row>
    <row r="127" ht="13.5" thickBot="1">
      <c r="L127" s="43"/>
    </row>
    <row r="128" spans="1:12" ht="12.75">
      <c r="A128" s="48" t="s">
        <v>3</v>
      </c>
      <c r="B128" s="50" t="s">
        <v>4</v>
      </c>
      <c r="C128" s="51"/>
      <c r="D128" s="52"/>
      <c r="E128" s="50" t="s">
        <v>5</v>
      </c>
      <c r="F128" s="51"/>
      <c r="G128" s="52"/>
      <c r="H128" s="50" t="s">
        <v>6</v>
      </c>
      <c r="I128" s="51"/>
      <c r="J128" s="53"/>
      <c r="L128" s="43"/>
    </row>
    <row r="129" spans="1:12" ht="12.75">
      <c r="A129" s="49"/>
      <c r="B129" s="12" t="s">
        <v>0</v>
      </c>
      <c r="C129" s="12" t="s">
        <v>1</v>
      </c>
      <c r="D129" s="12" t="s">
        <v>2</v>
      </c>
      <c r="E129" s="12" t="s">
        <v>0</v>
      </c>
      <c r="F129" s="12" t="s">
        <v>1</v>
      </c>
      <c r="G129" s="12" t="s">
        <v>2</v>
      </c>
      <c r="H129" s="12" t="s">
        <v>0</v>
      </c>
      <c r="I129" s="12" t="s">
        <v>1</v>
      </c>
      <c r="J129" s="19" t="s">
        <v>2</v>
      </c>
      <c r="L129" s="43"/>
    </row>
    <row r="130" spans="1:12" ht="12.75">
      <c r="A130" s="54">
        <v>6000</v>
      </c>
      <c r="B130" s="13" t="s">
        <v>7</v>
      </c>
      <c r="C130" s="14">
        <f>A130/2</f>
        <v>3000</v>
      </c>
      <c r="D130" s="14">
        <f>A130/2</f>
        <v>3000</v>
      </c>
      <c r="E130" s="28" t="s">
        <v>7</v>
      </c>
      <c r="F130" s="14">
        <f>A130/3</f>
        <v>2000</v>
      </c>
      <c r="G130" s="14">
        <f>A130/3</f>
        <v>2000</v>
      </c>
      <c r="H130" s="28" t="s">
        <v>7</v>
      </c>
      <c r="I130" s="14">
        <f>A130/4</f>
        <v>1500</v>
      </c>
      <c r="J130" s="31">
        <f>A130/4</f>
        <v>1500</v>
      </c>
      <c r="L130" s="43"/>
    </row>
    <row r="131" spans="1:12" ht="12.75">
      <c r="A131" s="55"/>
      <c r="B131" s="15" t="s">
        <v>8</v>
      </c>
      <c r="C131" s="21">
        <f>SUM(C130)/365*5%*$C$5+C130</f>
        <v>3025</v>
      </c>
      <c r="D131" s="21">
        <f>SUM(D130)*5%/365*$D$5+D130</f>
        <v>3025</v>
      </c>
      <c r="E131" s="29" t="s">
        <v>8</v>
      </c>
      <c r="F131" s="21">
        <f>SUM(F130)*5%/365*$F$5+F130</f>
        <v>2008</v>
      </c>
      <c r="G131" s="21">
        <f>SUM(G130)*5%/365*$G$5+G130</f>
        <v>2008</v>
      </c>
      <c r="H131" s="29" t="s">
        <v>8</v>
      </c>
      <c r="I131" s="21">
        <f>SUM(I130)*5%/365*$I$5+I130</f>
        <v>1506</v>
      </c>
      <c r="J131" s="23">
        <f>SUM(J130)*5%/365*$J$5+J130</f>
        <v>1506</v>
      </c>
      <c r="L131" s="43"/>
    </row>
    <row r="132" spans="1:12" ht="12.75">
      <c r="A132" s="55"/>
      <c r="B132" s="15"/>
      <c r="C132" s="17"/>
      <c r="D132" s="17"/>
      <c r="E132" s="29" t="s">
        <v>9</v>
      </c>
      <c r="F132" s="21">
        <f>SUM(F130)*5%/365*$F$6+F130</f>
        <v>2028</v>
      </c>
      <c r="G132" s="21">
        <f>SUM(G130)*5%/365*$G$6+G130</f>
        <v>2025</v>
      </c>
      <c r="H132" s="29" t="s">
        <v>9</v>
      </c>
      <c r="I132" s="21">
        <f>SUM(I130)*5%/365*$I$6+I130</f>
        <v>1513</v>
      </c>
      <c r="J132" s="23">
        <f>SUM(J130)*5%/365*$J$6+J130</f>
        <v>1513</v>
      </c>
      <c r="L132" s="43"/>
    </row>
    <row r="133" spans="1:12" ht="13.5" thickBot="1">
      <c r="A133" s="55"/>
      <c r="B133" s="16"/>
      <c r="C133" s="18"/>
      <c r="D133" s="18"/>
      <c r="E133" s="30"/>
      <c r="F133" s="18"/>
      <c r="G133" s="18"/>
      <c r="H133" s="30" t="s">
        <v>10</v>
      </c>
      <c r="I133" s="22">
        <f>SUM(I130)*5%/365*$I$7+I130</f>
        <v>1521</v>
      </c>
      <c r="J133" s="24">
        <f>SUM(J130)*5%/365*$J$7+J130</f>
        <v>1519</v>
      </c>
      <c r="L133" s="43"/>
    </row>
    <row r="134" spans="1:12" ht="13.5" thickBot="1">
      <c r="A134" s="47"/>
      <c r="L134" s="43"/>
    </row>
    <row r="135" spans="1:12" ht="12.75">
      <c r="A135" s="48" t="s">
        <v>3</v>
      </c>
      <c r="B135" s="50" t="s">
        <v>4</v>
      </c>
      <c r="C135" s="51"/>
      <c r="D135" s="52"/>
      <c r="E135" s="50" t="s">
        <v>5</v>
      </c>
      <c r="F135" s="51"/>
      <c r="G135" s="52"/>
      <c r="H135" s="50" t="s">
        <v>6</v>
      </c>
      <c r="I135" s="51"/>
      <c r="J135" s="53"/>
      <c r="L135" s="43"/>
    </row>
    <row r="136" spans="1:12" ht="12.75">
      <c r="A136" s="49"/>
      <c r="B136" s="12" t="s">
        <v>0</v>
      </c>
      <c r="C136" s="12" t="s">
        <v>1</v>
      </c>
      <c r="D136" s="12" t="s">
        <v>2</v>
      </c>
      <c r="E136" s="12" t="s">
        <v>0</v>
      </c>
      <c r="F136" s="12" t="s">
        <v>1</v>
      </c>
      <c r="G136" s="12" t="s">
        <v>2</v>
      </c>
      <c r="H136" s="12" t="s">
        <v>0</v>
      </c>
      <c r="I136" s="12" t="s">
        <v>1</v>
      </c>
      <c r="J136" s="19" t="s">
        <v>2</v>
      </c>
      <c r="L136" s="43"/>
    </row>
    <row r="137" spans="1:12" ht="12.75">
      <c r="A137" s="54">
        <v>7500</v>
      </c>
      <c r="B137" s="13" t="s">
        <v>7</v>
      </c>
      <c r="C137" s="14">
        <f>ROUND(A137/2,0)</f>
        <v>3750</v>
      </c>
      <c r="D137" s="14">
        <f>ROUND(A137/2,0)</f>
        <v>3750</v>
      </c>
      <c r="E137" s="28" t="s">
        <v>7</v>
      </c>
      <c r="F137" s="14">
        <f>ROUND(A137/3,0)</f>
        <v>2500</v>
      </c>
      <c r="G137" s="14">
        <f>ROUND(A137/3,0)</f>
        <v>2500</v>
      </c>
      <c r="H137" s="28" t="s">
        <v>7</v>
      </c>
      <c r="I137" s="14">
        <f>ROUND(A137/4,0)</f>
        <v>1875</v>
      </c>
      <c r="J137" s="31">
        <f>ROUND(A137/4,0)</f>
        <v>1875</v>
      </c>
      <c r="L137" s="43"/>
    </row>
    <row r="138" spans="1:12" ht="12.75">
      <c r="A138" s="55"/>
      <c r="B138" s="15" t="s">
        <v>8</v>
      </c>
      <c r="C138" s="21">
        <f>ROUND(SUM(C137)/365*5%*$C$5+C137,0)</f>
        <v>3781</v>
      </c>
      <c r="D138" s="21">
        <f>ROUND(SUM(D137)*5%/365*$D$5+D137,0)</f>
        <v>3781</v>
      </c>
      <c r="E138" s="29" t="s">
        <v>8</v>
      </c>
      <c r="F138" s="21">
        <f>ROUND(SUM(F137)*5%/365*$F$5+F137,0)</f>
        <v>2511</v>
      </c>
      <c r="G138" s="21">
        <f>ROUND(SUM(G137)*5%/365*$G$5+G137,0)</f>
        <v>2511</v>
      </c>
      <c r="H138" s="29" t="s">
        <v>8</v>
      </c>
      <c r="I138" s="21">
        <f>ROUND(SUM(I137)*5%/365*$I$5+I137,0)</f>
        <v>1883</v>
      </c>
      <c r="J138" s="23">
        <f>ROUND(SUM(J137)*5%/365*$J$5+J137,0)</f>
        <v>1883</v>
      </c>
      <c r="L138" s="43"/>
    </row>
    <row r="139" spans="1:12" ht="12.75">
      <c r="A139" s="55"/>
      <c r="B139" s="15"/>
      <c r="C139" s="17"/>
      <c r="D139" s="17"/>
      <c r="E139" s="29" t="s">
        <v>9</v>
      </c>
      <c r="F139" s="21">
        <f>ROUND(SUM(F137)*5%/365*$F$6+F137,0)</f>
        <v>2535</v>
      </c>
      <c r="G139" s="21">
        <f>ROUND(SUM(G137)*5%/365*$G$6+G137,0)</f>
        <v>2532</v>
      </c>
      <c r="H139" s="29" t="s">
        <v>9</v>
      </c>
      <c r="I139" s="21">
        <f>ROUND(SUM(I137)*5%/365*$I$6+I137,0)</f>
        <v>1891</v>
      </c>
      <c r="J139" s="23">
        <f>ROUND(SUM(J137)*5%/365*$J$6+J137,0)</f>
        <v>1891</v>
      </c>
      <c r="L139" s="43"/>
    </row>
    <row r="140" spans="1:19" ht="13.5" thickBot="1">
      <c r="A140" s="56"/>
      <c r="B140" s="16"/>
      <c r="C140" s="18"/>
      <c r="D140" s="18"/>
      <c r="E140" s="30"/>
      <c r="F140" s="18"/>
      <c r="G140" s="18"/>
      <c r="H140" s="30" t="s">
        <v>10</v>
      </c>
      <c r="I140" s="22">
        <f>ROUND(SUM(I137)*5%/365*$I$7+I137,0)</f>
        <v>1901</v>
      </c>
      <c r="J140" s="24">
        <f>ROUND(SUM(J137)*5%/365*$J$7+J137,0)</f>
        <v>1899</v>
      </c>
      <c r="L140" s="43">
        <f>C140+C139+C138+C137-$A$137</f>
        <v>31</v>
      </c>
      <c r="M140" s="43">
        <f aca="true" t="shared" si="17" ref="M140:S140">D140+D139+D138+D137-$A$137</f>
        <v>31</v>
      </c>
      <c r="N140" s="43"/>
      <c r="O140" s="43">
        <f t="shared" si="17"/>
        <v>46</v>
      </c>
      <c r="P140" s="43">
        <f t="shared" si="17"/>
        <v>43</v>
      </c>
      <c r="Q140" s="43"/>
      <c r="R140" s="43">
        <f t="shared" si="17"/>
        <v>50</v>
      </c>
      <c r="S140" s="43">
        <f t="shared" si="17"/>
        <v>48</v>
      </c>
    </row>
    <row r="141" ht="12.75">
      <c r="L141" s="43"/>
    </row>
    <row r="142" spans="1:12" ht="12.75" hidden="1" outlineLevel="1">
      <c r="A142" s="48" t="s">
        <v>3</v>
      </c>
      <c r="B142" s="50" t="s">
        <v>4</v>
      </c>
      <c r="C142" s="51"/>
      <c r="D142" s="52"/>
      <c r="E142" s="50" t="s">
        <v>5</v>
      </c>
      <c r="F142" s="51"/>
      <c r="G142" s="52"/>
      <c r="H142" s="50" t="s">
        <v>6</v>
      </c>
      <c r="I142" s="51"/>
      <c r="J142" s="53"/>
      <c r="L142" s="43"/>
    </row>
    <row r="143" spans="1:12" ht="12.75" hidden="1" outlineLevel="1">
      <c r="A143" s="49"/>
      <c r="B143" s="12" t="s">
        <v>0</v>
      </c>
      <c r="C143" s="12" t="s">
        <v>1</v>
      </c>
      <c r="D143" s="12" t="s">
        <v>2</v>
      </c>
      <c r="E143" s="12" t="s">
        <v>0</v>
      </c>
      <c r="F143" s="12" t="s">
        <v>1</v>
      </c>
      <c r="G143" s="12" t="s">
        <v>2</v>
      </c>
      <c r="H143" s="12" t="s">
        <v>0</v>
      </c>
      <c r="I143" s="12" t="s">
        <v>1</v>
      </c>
      <c r="J143" s="19" t="s">
        <v>2</v>
      </c>
      <c r="L143" s="43"/>
    </row>
    <row r="144" spans="1:12" ht="12.75" hidden="1" outlineLevel="1">
      <c r="A144" s="54"/>
      <c r="B144" s="13" t="s">
        <v>7</v>
      </c>
      <c r="C144" s="14">
        <f>ROUND(A144/2,0)</f>
        <v>0</v>
      </c>
      <c r="D144" s="14">
        <f>ROUND(A144/2,0)</f>
        <v>0</v>
      </c>
      <c r="E144" s="28" t="s">
        <v>7</v>
      </c>
      <c r="F144" s="14">
        <f>ROUND(A144/3,0)</f>
        <v>0</v>
      </c>
      <c r="G144" s="14">
        <f>ROUND(A144/3,0)</f>
        <v>0</v>
      </c>
      <c r="H144" s="28" t="s">
        <v>7</v>
      </c>
      <c r="I144" s="14">
        <f>ROUND(A144/4,0)</f>
        <v>0</v>
      </c>
      <c r="J144" s="31">
        <f>ROUND(A144/4,0)</f>
        <v>0</v>
      </c>
      <c r="L144" s="43"/>
    </row>
    <row r="145" spans="1:12" ht="12.75" hidden="1" outlineLevel="1">
      <c r="A145" s="55"/>
      <c r="B145" s="15" t="s">
        <v>8</v>
      </c>
      <c r="C145" s="21">
        <f>ROUND(SUM(C144)/365*5%*$C$5+C144,0)</f>
        <v>0</v>
      </c>
      <c r="D145" s="21">
        <f>ROUND(SUM(D144)*5%/365*$D$5+D144,0)</f>
        <v>0</v>
      </c>
      <c r="E145" s="29" t="s">
        <v>8</v>
      </c>
      <c r="F145" s="21">
        <f>ROUND(SUM(F144)*5%/365*$F$5+F144,0)</f>
        <v>0</v>
      </c>
      <c r="G145" s="21">
        <f>ROUND(SUM(G144)*5%/365*$G$5+G144,0)</f>
        <v>0</v>
      </c>
      <c r="H145" s="29" t="s">
        <v>8</v>
      </c>
      <c r="I145" s="21">
        <f>ROUND(SUM(I144)*5%/365*$I$5+I144,0)</f>
        <v>0</v>
      </c>
      <c r="J145" s="23">
        <f>ROUND(SUM(J144)*5%/365*$J$5+J144,0)</f>
        <v>0</v>
      </c>
      <c r="L145" s="43"/>
    </row>
    <row r="146" spans="1:12" ht="12.75" hidden="1" outlineLevel="1">
      <c r="A146" s="55"/>
      <c r="B146" s="15"/>
      <c r="C146" s="17"/>
      <c r="D146" s="17"/>
      <c r="E146" s="29" t="s">
        <v>9</v>
      </c>
      <c r="F146" s="21">
        <f>ROUND(SUM(F144)*5%/365*$F$6+F144,0)</f>
        <v>0</v>
      </c>
      <c r="G146" s="21">
        <f>ROUND(SUM(G144)*5%/365*$G$6+G144,0)</f>
        <v>0</v>
      </c>
      <c r="H146" s="29" t="s">
        <v>9</v>
      </c>
      <c r="I146" s="21">
        <f>ROUND(SUM(I144)*5%/365*$I$6+I144,0)</f>
        <v>0</v>
      </c>
      <c r="J146" s="23">
        <f>ROUND(SUM(J144)*5%/365*$J$6+J144,0)</f>
        <v>0</v>
      </c>
      <c r="L146" s="43"/>
    </row>
    <row r="147" spans="1:19" ht="13.5" hidden="1" outlineLevel="1" thickBot="1">
      <c r="A147" s="56"/>
      <c r="B147" s="16"/>
      <c r="C147" s="18"/>
      <c r="D147" s="18"/>
      <c r="E147" s="30"/>
      <c r="F147" s="18"/>
      <c r="G147" s="18"/>
      <c r="H147" s="30" t="s">
        <v>10</v>
      </c>
      <c r="I147" s="22">
        <f>ROUND(SUM(I144)*5%/365*$I$7+I144,0)</f>
        <v>0</v>
      </c>
      <c r="J147" s="24">
        <f>ROUND(SUM(J144)*5%/365*$J$7+J144,0)</f>
        <v>0</v>
      </c>
      <c r="L147" s="43">
        <f>C147+C146+C145+C144-$A$144</f>
        <v>0</v>
      </c>
      <c r="M147" s="43">
        <f aca="true" t="shared" si="18" ref="M147:S147">D147+D146+D145+D144-$A$144</f>
        <v>0</v>
      </c>
      <c r="N147" s="43"/>
      <c r="O147" s="43">
        <f t="shared" si="18"/>
        <v>0</v>
      </c>
      <c r="P147" s="43">
        <f t="shared" si="18"/>
        <v>0</v>
      </c>
      <c r="Q147" s="43"/>
      <c r="R147" s="43">
        <f t="shared" si="18"/>
        <v>0</v>
      </c>
      <c r="S147" s="43">
        <f t="shared" si="18"/>
        <v>0</v>
      </c>
    </row>
    <row r="148" ht="13.5" hidden="1" outlineLevel="1" thickBot="1"/>
    <row r="149" spans="1:10" ht="12.75" hidden="1" outlineLevel="1">
      <c r="A149" s="48" t="s">
        <v>3</v>
      </c>
      <c r="B149" s="50" t="s">
        <v>4</v>
      </c>
      <c r="C149" s="51"/>
      <c r="D149" s="52"/>
      <c r="E149" s="50" t="s">
        <v>5</v>
      </c>
      <c r="F149" s="51"/>
      <c r="G149" s="52"/>
      <c r="H149" s="50" t="s">
        <v>6</v>
      </c>
      <c r="I149" s="51"/>
      <c r="J149" s="53"/>
    </row>
    <row r="150" spans="1:10" ht="12.75" hidden="1" outlineLevel="1">
      <c r="A150" s="49"/>
      <c r="B150" s="12" t="s">
        <v>0</v>
      </c>
      <c r="C150" s="12" t="s">
        <v>1</v>
      </c>
      <c r="D150" s="12" t="s">
        <v>2</v>
      </c>
      <c r="E150" s="12" t="s">
        <v>0</v>
      </c>
      <c r="F150" s="12" t="s">
        <v>1</v>
      </c>
      <c r="G150" s="12" t="s">
        <v>2</v>
      </c>
      <c r="H150" s="12" t="s">
        <v>0</v>
      </c>
      <c r="I150" s="12" t="s">
        <v>1</v>
      </c>
      <c r="J150" s="19" t="s">
        <v>2</v>
      </c>
    </row>
    <row r="151" spans="1:10" ht="12.75" hidden="1" outlineLevel="1">
      <c r="A151" s="54"/>
      <c r="B151" s="13" t="s">
        <v>7</v>
      </c>
      <c r="C151" s="14">
        <f>A151/2</f>
        <v>0</v>
      </c>
      <c r="D151" s="14">
        <f>A151/2</f>
        <v>0</v>
      </c>
      <c r="E151" s="28" t="s">
        <v>7</v>
      </c>
      <c r="F151" s="14">
        <f>A151/3</f>
        <v>0</v>
      </c>
      <c r="G151" s="14">
        <f>A151/3</f>
        <v>0</v>
      </c>
      <c r="H151" s="28" t="s">
        <v>7</v>
      </c>
      <c r="I151" s="14">
        <f>A151/4</f>
        <v>0</v>
      </c>
      <c r="J151" s="31">
        <f>A151/4</f>
        <v>0</v>
      </c>
    </row>
    <row r="152" spans="1:10" ht="12.75" hidden="1" outlineLevel="1">
      <c r="A152" s="55"/>
      <c r="B152" s="15" t="s">
        <v>8</v>
      </c>
      <c r="C152" s="21">
        <f>SUM(C151)/365*5%*$C$5+C151</f>
        <v>0</v>
      </c>
      <c r="D152" s="21">
        <f>SUM(D151)*5%/365*$D$5+D151</f>
        <v>0</v>
      </c>
      <c r="E152" s="29" t="s">
        <v>8</v>
      </c>
      <c r="F152" s="21">
        <f>SUM(F151)*5%/365*$F$5+F151</f>
        <v>0</v>
      </c>
      <c r="G152" s="21">
        <f>SUM(G151)*5%/365*$G$5+G151</f>
        <v>0</v>
      </c>
      <c r="H152" s="29" t="s">
        <v>8</v>
      </c>
      <c r="I152" s="21">
        <f>SUM(I151)*5%/365*$I$5+I151</f>
        <v>0</v>
      </c>
      <c r="J152" s="23">
        <f>SUM(J151)*5%/365*$J$5+J151</f>
        <v>0</v>
      </c>
    </row>
    <row r="153" spans="1:10" ht="12.75" hidden="1" outlineLevel="1">
      <c r="A153" s="55"/>
      <c r="B153" s="15"/>
      <c r="C153" s="17"/>
      <c r="D153" s="17"/>
      <c r="E153" s="29" t="s">
        <v>9</v>
      </c>
      <c r="F153" s="21">
        <f>SUM(F151)*5%/365*$F$6+F151</f>
        <v>0</v>
      </c>
      <c r="G153" s="21">
        <f>SUM(G151)*5%/365*$G$6+G151</f>
        <v>0</v>
      </c>
      <c r="H153" s="29" t="s">
        <v>9</v>
      </c>
      <c r="I153" s="21">
        <f>SUM(I151)*5%/365*$I$6+I151</f>
        <v>0</v>
      </c>
      <c r="J153" s="23">
        <f>SUM(J151)*5%/365*$J$6+J151</f>
        <v>0</v>
      </c>
    </row>
    <row r="154" spans="1:10" ht="13.5" hidden="1" outlineLevel="1" thickBot="1">
      <c r="A154" s="56"/>
      <c r="B154" s="16"/>
      <c r="C154" s="18"/>
      <c r="D154" s="18"/>
      <c r="E154" s="30"/>
      <c r="F154" s="18"/>
      <c r="G154" s="18"/>
      <c r="H154" s="30" t="s">
        <v>10</v>
      </c>
      <c r="I154" s="22">
        <f>SUM(I151)*5%/365*$I$7+I151</f>
        <v>0</v>
      </c>
      <c r="J154" s="24">
        <f>SUM(J151)*5%/365*$J$7+J151</f>
        <v>0</v>
      </c>
    </row>
    <row r="155" ht="13.5" hidden="1" outlineLevel="1" thickBot="1"/>
    <row r="156" spans="1:10" ht="12.75" hidden="1" outlineLevel="1">
      <c r="A156" s="48" t="s">
        <v>3</v>
      </c>
      <c r="B156" s="50" t="s">
        <v>4</v>
      </c>
      <c r="C156" s="51"/>
      <c r="D156" s="52"/>
      <c r="E156" s="50" t="s">
        <v>5</v>
      </c>
      <c r="F156" s="51"/>
      <c r="G156" s="52"/>
      <c r="H156" s="50" t="s">
        <v>6</v>
      </c>
      <c r="I156" s="51"/>
      <c r="J156" s="53"/>
    </row>
    <row r="157" spans="1:10" ht="12.75" hidden="1" outlineLevel="1">
      <c r="A157" s="49"/>
      <c r="B157" s="12" t="s">
        <v>0</v>
      </c>
      <c r="C157" s="12" t="s">
        <v>1</v>
      </c>
      <c r="D157" s="12" t="s">
        <v>2</v>
      </c>
      <c r="E157" s="12" t="s">
        <v>0</v>
      </c>
      <c r="F157" s="12" t="s">
        <v>1</v>
      </c>
      <c r="G157" s="12" t="s">
        <v>2</v>
      </c>
      <c r="H157" s="12" t="s">
        <v>0</v>
      </c>
      <c r="I157" s="12" t="s">
        <v>1</v>
      </c>
      <c r="J157" s="19" t="s">
        <v>2</v>
      </c>
    </row>
    <row r="158" spans="1:10" ht="12.75" hidden="1" outlineLevel="1">
      <c r="A158" s="54"/>
      <c r="B158" s="13" t="s">
        <v>7</v>
      </c>
      <c r="C158" s="14">
        <f>A158/2</f>
        <v>0</v>
      </c>
      <c r="D158" s="14">
        <f>A158/2</f>
        <v>0</v>
      </c>
      <c r="E158" s="28" t="s">
        <v>7</v>
      </c>
      <c r="F158" s="14">
        <f>A158/3</f>
        <v>0</v>
      </c>
      <c r="G158" s="14">
        <f>A158/3</f>
        <v>0</v>
      </c>
      <c r="H158" s="28" t="s">
        <v>7</v>
      </c>
      <c r="I158" s="14">
        <f>A158/4</f>
        <v>0</v>
      </c>
      <c r="J158" s="31">
        <f>A158/4</f>
        <v>0</v>
      </c>
    </row>
    <row r="159" spans="1:10" ht="12.75" hidden="1" outlineLevel="1">
      <c r="A159" s="55"/>
      <c r="B159" s="15" t="s">
        <v>8</v>
      </c>
      <c r="C159" s="21">
        <f>SUM(C158)/365*5%*$C$5+C158</f>
        <v>0</v>
      </c>
      <c r="D159" s="21">
        <f>SUM(D158)*5%/365*$D$5+D158</f>
        <v>0</v>
      </c>
      <c r="E159" s="29" t="s">
        <v>8</v>
      </c>
      <c r="F159" s="21">
        <f>SUM(F158)*5%/365*$F$5+F158</f>
        <v>0</v>
      </c>
      <c r="G159" s="21">
        <f>SUM(G158)*5%/365*$G$5+G158</f>
        <v>0</v>
      </c>
      <c r="H159" s="29" t="s">
        <v>8</v>
      </c>
      <c r="I159" s="21">
        <f>SUM(I158)*5%/365*$I$5+I158</f>
        <v>0</v>
      </c>
      <c r="J159" s="23">
        <f>SUM(J158)*5%/365*$J$5+J158</f>
        <v>0</v>
      </c>
    </row>
    <row r="160" spans="1:10" ht="12.75" hidden="1" outlineLevel="1">
      <c r="A160" s="55"/>
      <c r="B160" s="15"/>
      <c r="C160" s="17"/>
      <c r="D160" s="17"/>
      <c r="E160" s="29" t="s">
        <v>9</v>
      </c>
      <c r="F160" s="21">
        <f>SUM(F158)*5%/365*$F$6+F158</f>
        <v>0</v>
      </c>
      <c r="G160" s="21">
        <f>SUM(G158)*5%/365*$G$6+G158</f>
        <v>0</v>
      </c>
      <c r="H160" s="29" t="s">
        <v>9</v>
      </c>
      <c r="I160" s="21">
        <f>SUM(I158)*5%/365*$I$6+I158</f>
        <v>0</v>
      </c>
      <c r="J160" s="23">
        <f>SUM(J158)*5%/365*$J$6+J158</f>
        <v>0</v>
      </c>
    </row>
    <row r="161" spans="1:10" ht="13.5" hidden="1" outlineLevel="1" thickBot="1">
      <c r="A161" s="56"/>
      <c r="B161" s="16"/>
      <c r="C161" s="18"/>
      <c r="D161" s="18"/>
      <c r="E161" s="30"/>
      <c r="F161" s="18"/>
      <c r="G161" s="18"/>
      <c r="H161" s="30" t="s">
        <v>10</v>
      </c>
      <c r="I161" s="22">
        <f>SUM(I158)*5%/365*$I$7+I158</f>
        <v>0</v>
      </c>
      <c r="J161" s="24">
        <f>SUM(J158)*5%/365*$J$7+J158</f>
        <v>0</v>
      </c>
    </row>
    <row r="162" ht="13.5" hidden="1" outlineLevel="1" thickBot="1"/>
    <row r="163" spans="1:10" ht="12.75" hidden="1" outlineLevel="1">
      <c r="A163" s="48" t="s">
        <v>3</v>
      </c>
      <c r="B163" s="50" t="s">
        <v>4</v>
      </c>
      <c r="C163" s="51"/>
      <c r="D163" s="52"/>
      <c r="E163" s="50" t="s">
        <v>5</v>
      </c>
      <c r="F163" s="51"/>
      <c r="G163" s="52"/>
      <c r="H163" s="50" t="s">
        <v>6</v>
      </c>
      <c r="I163" s="51"/>
      <c r="J163" s="53"/>
    </row>
    <row r="164" spans="1:10" ht="12.75" hidden="1" outlineLevel="1">
      <c r="A164" s="49"/>
      <c r="B164" s="12" t="s">
        <v>0</v>
      </c>
      <c r="C164" s="12" t="s">
        <v>1</v>
      </c>
      <c r="D164" s="12" t="s">
        <v>2</v>
      </c>
      <c r="E164" s="12" t="s">
        <v>0</v>
      </c>
      <c r="F164" s="12" t="s">
        <v>1</v>
      </c>
      <c r="G164" s="12" t="s">
        <v>2</v>
      </c>
      <c r="H164" s="12" t="s">
        <v>0</v>
      </c>
      <c r="I164" s="12" t="s">
        <v>1</v>
      </c>
      <c r="J164" s="19" t="s">
        <v>2</v>
      </c>
    </row>
    <row r="165" spans="1:10" ht="12.75" hidden="1" outlineLevel="1">
      <c r="A165" s="54"/>
      <c r="B165" s="13" t="s">
        <v>7</v>
      </c>
      <c r="C165" s="14">
        <f>A165/2</f>
        <v>0</v>
      </c>
      <c r="D165" s="14">
        <f>A165/2</f>
        <v>0</v>
      </c>
      <c r="E165" s="28" t="s">
        <v>7</v>
      </c>
      <c r="F165" s="14">
        <f>A165/3</f>
        <v>0</v>
      </c>
      <c r="G165" s="14">
        <f>A165/3</f>
        <v>0</v>
      </c>
      <c r="H165" s="28" t="s">
        <v>7</v>
      </c>
      <c r="I165" s="14">
        <f>A165/4</f>
        <v>0</v>
      </c>
      <c r="J165" s="31">
        <f>A165/4</f>
        <v>0</v>
      </c>
    </row>
    <row r="166" spans="1:10" ht="12.75" hidden="1" outlineLevel="1">
      <c r="A166" s="55"/>
      <c r="B166" s="15" t="s">
        <v>8</v>
      </c>
      <c r="C166" s="21">
        <f>SUM(C165)/365*5%*$C$5+C165</f>
        <v>0</v>
      </c>
      <c r="D166" s="21">
        <f>SUM(D165)*5%/365*$D$5+D165</f>
        <v>0</v>
      </c>
      <c r="E166" s="29" t="s">
        <v>8</v>
      </c>
      <c r="F166" s="21">
        <f>SUM(F165)*5%/365*$F$5+F165</f>
        <v>0</v>
      </c>
      <c r="G166" s="21">
        <f>SUM(G165)*5%/365*$G$5+G165</f>
        <v>0</v>
      </c>
      <c r="H166" s="29" t="s">
        <v>8</v>
      </c>
      <c r="I166" s="21">
        <f>SUM(I165)*5%/365*$I$5+I165</f>
        <v>0</v>
      </c>
      <c r="J166" s="23">
        <f>SUM(J165)*5%/365*$J$5+J165</f>
        <v>0</v>
      </c>
    </row>
    <row r="167" spans="1:10" ht="12.75" hidden="1" outlineLevel="1">
      <c r="A167" s="55"/>
      <c r="B167" s="15"/>
      <c r="C167" s="17"/>
      <c r="D167" s="17"/>
      <c r="E167" s="29" t="s">
        <v>9</v>
      </c>
      <c r="F167" s="21">
        <f>SUM(F165)*5%/365*$F$6+F165</f>
        <v>0</v>
      </c>
      <c r="G167" s="21">
        <f>SUM(G165)*5%/365*$G$6+G165</f>
        <v>0</v>
      </c>
      <c r="H167" s="29" t="s">
        <v>9</v>
      </c>
      <c r="I167" s="21">
        <f>SUM(I165)*5%/365*$I$6+I165</f>
        <v>0</v>
      </c>
      <c r="J167" s="23">
        <f>SUM(J165)*5%/365*$J$6+J165</f>
        <v>0</v>
      </c>
    </row>
    <row r="168" spans="1:10" ht="13.5" hidden="1" outlineLevel="1" thickBot="1">
      <c r="A168" s="56"/>
      <c r="B168" s="16"/>
      <c r="C168" s="18"/>
      <c r="D168" s="18"/>
      <c r="E168" s="30"/>
      <c r="F168" s="18"/>
      <c r="G168" s="18"/>
      <c r="H168" s="30" t="s">
        <v>10</v>
      </c>
      <c r="I168" s="22">
        <f>SUM(I165)*5%/365*$I$7+I165</f>
        <v>0</v>
      </c>
      <c r="J168" s="24">
        <f>SUM(J165)*5%/365*$J$7+J165</f>
        <v>0</v>
      </c>
    </row>
    <row r="169" ht="12.75" collapsed="1"/>
  </sheetData>
  <sheetProtection password="CF47" sheet="1"/>
  <mergeCells count="116">
    <mergeCell ref="A163:A164"/>
    <mergeCell ref="B163:D163"/>
    <mergeCell ref="E163:G163"/>
    <mergeCell ref="H163:J163"/>
    <mergeCell ref="A165:A168"/>
    <mergeCell ref="A151:A154"/>
    <mergeCell ref="A156:A157"/>
    <mergeCell ref="B156:D156"/>
    <mergeCell ref="E156:G156"/>
    <mergeCell ref="H156:J156"/>
    <mergeCell ref="A158:A161"/>
    <mergeCell ref="A142:A143"/>
    <mergeCell ref="B142:D142"/>
    <mergeCell ref="E142:G142"/>
    <mergeCell ref="H142:J142"/>
    <mergeCell ref="A144:A147"/>
    <mergeCell ref="A149:A150"/>
    <mergeCell ref="B149:D149"/>
    <mergeCell ref="E149:G149"/>
    <mergeCell ref="H149:J149"/>
    <mergeCell ref="A130:A133"/>
    <mergeCell ref="A135:A136"/>
    <mergeCell ref="B135:D135"/>
    <mergeCell ref="E135:G135"/>
    <mergeCell ref="H135:J135"/>
    <mergeCell ref="A137:A140"/>
    <mergeCell ref="A121:A122"/>
    <mergeCell ref="B121:D121"/>
    <mergeCell ref="E121:G121"/>
    <mergeCell ref="H121:J121"/>
    <mergeCell ref="A123:A126"/>
    <mergeCell ref="A128:A129"/>
    <mergeCell ref="B128:D128"/>
    <mergeCell ref="E128:G128"/>
    <mergeCell ref="H128:J128"/>
    <mergeCell ref="A109:A112"/>
    <mergeCell ref="A114:A115"/>
    <mergeCell ref="B114:D114"/>
    <mergeCell ref="E114:G114"/>
    <mergeCell ref="H114:J114"/>
    <mergeCell ref="A116:A119"/>
    <mergeCell ref="A100:A101"/>
    <mergeCell ref="B100:D100"/>
    <mergeCell ref="E100:G100"/>
    <mergeCell ref="H100:J100"/>
    <mergeCell ref="A102:A105"/>
    <mergeCell ref="A107:A108"/>
    <mergeCell ref="B107:D107"/>
    <mergeCell ref="E107:G107"/>
    <mergeCell ref="H107:J107"/>
    <mergeCell ref="A88:A91"/>
    <mergeCell ref="A93:A94"/>
    <mergeCell ref="B93:D93"/>
    <mergeCell ref="E93:G93"/>
    <mergeCell ref="H93:J93"/>
    <mergeCell ref="A95:A98"/>
    <mergeCell ref="A79:A80"/>
    <mergeCell ref="B79:D79"/>
    <mergeCell ref="E79:G79"/>
    <mergeCell ref="H79:J79"/>
    <mergeCell ref="A81:A84"/>
    <mergeCell ref="A86:A87"/>
    <mergeCell ref="B86:D86"/>
    <mergeCell ref="E86:G86"/>
    <mergeCell ref="H86:J86"/>
    <mergeCell ref="A67:A70"/>
    <mergeCell ref="A72:A73"/>
    <mergeCell ref="B72:D72"/>
    <mergeCell ref="E72:G72"/>
    <mergeCell ref="H72:J72"/>
    <mergeCell ref="A74:A77"/>
    <mergeCell ref="A58:A59"/>
    <mergeCell ref="B58:D58"/>
    <mergeCell ref="E58:G58"/>
    <mergeCell ref="H58:J58"/>
    <mergeCell ref="A60:A63"/>
    <mergeCell ref="A65:A66"/>
    <mergeCell ref="B65:D65"/>
    <mergeCell ref="E65:G65"/>
    <mergeCell ref="H65:J65"/>
    <mergeCell ref="A46:A49"/>
    <mergeCell ref="A51:A52"/>
    <mergeCell ref="B51:D51"/>
    <mergeCell ref="E51:G51"/>
    <mergeCell ref="H51:J51"/>
    <mergeCell ref="A53:A56"/>
    <mergeCell ref="A37:A38"/>
    <mergeCell ref="B37:D37"/>
    <mergeCell ref="E37:G37"/>
    <mergeCell ref="H37:J37"/>
    <mergeCell ref="A39:A42"/>
    <mergeCell ref="A44:A45"/>
    <mergeCell ref="B44:D44"/>
    <mergeCell ref="E44:G44"/>
    <mergeCell ref="H44:J44"/>
    <mergeCell ref="A25:A28"/>
    <mergeCell ref="A30:A31"/>
    <mergeCell ref="B30:D30"/>
    <mergeCell ref="E30:G30"/>
    <mergeCell ref="H30:J30"/>
    <mergeCell ref="A32:A35"/>
    <mergeCell ref="A16:A17"/>
    <mergeCell ref="B16:D16"/>
    <mergeCell ref="E16:G16"/>
    <mergeCell ref="H16:J16"/>
    <mergeCell ref="A18:A21"/>
    <mergeCell ref="A23:A24"/>
    <mergeCell ref="B23:D23"/>
    <mergeCell ref="E23:G23"/>
    <mergeCell ref="H23:J23"/>
    <mergeCell ref="A2:J2"/>
    <mergeCell ref="A9:A10"/>
    <mergeCell ref="B9:D9"/>
    <mergeCell ref="E9:G9"/>
    <mergeCell ref="H9:J9"/>
    <mergeCell ref="A11:A1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&amp;R&amp;P</oddFooter>
  </headerFooter>
  <rowBreaks count="1" manualBreakCount="1"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1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8.140625" style="7" customWidth="1"/>
    <col min="2" max="10" width="9.140625" style="9" customWidth="1"/>
    <col min="11" max="16384" width="9.140625" style="7" customWidth="1"/>
  </cols>
  <sheetData>
    <row r="1" spans="1:9" ht="12.75">
      <c r="A1" s="7" t="s">
        <v>14</v>
      </c>
      <c r="I1" s="9" t="s">
        <v>15</v>
      </c>
    </row>
    <row r="2" spans="1:10" ht="46.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46.5" customHeight="1">
      <c r="A3" s="8"/>
      <c r="B3" s="10" t="s">
        <v>16</v>
      </c>
      <c r="C3" s="11"/>
      <c r="D3" s="11"/>
      <c r="E3" s="11"/>
      <c r="F3" s="11"/>
      <c r="G3" s="11"/>
      <c r="H3" s="11"/>
      <c r="I3" s="11"/>
      <c r="J3" s="11"/>
    </row>
    <row r="4" spans="1:10" ht="18" customHeight="1">
      <c r="A4" s="8" t="s">
        <v>17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4.75" customHeight="1">
      <c r="A5" s="8" t="s">
        <v>20</v>
      </c>
      <c r="C5" s="11">
        <v>61</v>
      </c>
      <c r="D5" s="25">
        <v>61</v>
      </c>
      <c r="E5" s="11"/>
      <c r="F5" s="11">
        <v>31</v>
      </c>
      <c r="G5" s="25">
        <v>31</v>
      </c>
      <c r="H5" s="11"/>
      <c r="I5" s="11">
        <v>31</v>
      </c>
      <c r="J5" s="25">
        <v>31</v>
      </c>
    </row>
    <row r="6" spans="1:10" ht="20.25" customHeight="1">
      <c r="A6" s="8" t="s">
        <v>19</v>
      </c>
      <c r="B6" s="11"/>
      <c r="C6" s="11"/>
      <c r="D6" s="11"/>
      <c r="E6" s="11"/>
      <c r="F6" s="11">
        <v>102</v>
      </c>
      <c r="G6" s="25">
        <v>92</v>
      </c>
      <c r="H6" s="11"/>
      <c r="I6" s="11">
        <v>61</v>
      </c>
      <c r="J6" s="25">
        <v>61</v>
      </c>
    </row>
    <row r="7" spans="1:10" ht="13.5" thickBot="1">
      <c r="A7" s="8" t="s">
        <v>18</v>
      </c>
      <c r="I7" s="9">
        <v>102</v>
      </c>
      <c r="J7" s="26">
        <v>92</v>
      </c>
    </row>
    <row r="8" spans="1:10" ht="12.75">
      <c r="A8" s="48" t="s">
        <v>3</v>
      </c>
      <c r="B8" s="50" t="s">
        <v>4</v>
      </c>
      <c r="C8" s="51"/>
      <c r="D8" s="52"/>
      <c r="E8" s="50" t="s">
        <v>5</v>
      </c>
      <c r="F8" s="51"/>
      <c r="G8" s="52"/>
      <c r="H8" s="50" t="s">
        <v>6</v>
      </c>
      <c r="I8" s="51"/>
      <c r="J8" s="53"/>
    </row>
    <row r="9" spans="1:10" ht="12.75">
      <c r="A9" s="49"/>
      <c r="B9" s="12" t="s">
        <v>0</v>
      </c>
      <c r="C9" s="12" t="s">
        <v>1</v>
      </c>
      <c r="D9" s="12" t="s">
        <v>2</v>
      </c>
      <c r="E9" s="12" t="s">
        <v>0</v>
      </c>
      <c r="F9" s="12" t="s">
        <v>1</v>
      </c>
      <c r="G9" s="12" t="s">
        <v>2</v>
      </c>
      <c r="H9" s="12" t="s">
        <v>0</v>
      </c>
      <c r="I9" s="12" t="s">
        <v>1</v>
      </c>
      <c r="J9" s="19" t="s">
        <v>2</v>
      </c>
    </row>
    <row r="10" spans="1:10" ht="12.75">
      <c r="A10" s="63"/>
      <c r="B10" s="13" t="s">
        <v>7</v>
      </c>
      <c r="C10" s="14">
        <v>995</v>
      </c>
      <c r="D10" s="14">
        <v>995</v>
      </c>
      <c r="E10" s="33" t="s">
        <v>7</v>
      </c>
      <c r="F10" s="27">
        <v>663</v>
      </c>
      <c r="G10" s="14">
        <v>663</v>
      </c>
      <c r="H10" s="33" t="s">
        <v>7</v>
      </c>
      <c r="I10" s="27">
        <v>498</v>
      </c>
      <c r="J10" s="20">
        <v>498</v>
      </c>
    </row>
    <row r="11" spans="1:10" ht="12.75">
      <c r="A11" s="64"/>
      <c r="B11" s="15" t="s">
        <v>8</v>
      </c>
      <c r="C11" s="21">
        <f>SUM(C10)*13%/365*C5+C10</f>
        <v>1017</v>
      </c>
      <c r="D11" s="21">
        <f>SUM(D10)*13%/365*D5+D10</f>
        <v>1017</v>
      </c>
      <c r="E11" s="29" t="s">
        <v>8</v>
      </c>
      <c r="F11" s="21">
        <f>SUM(F10)*13%/365*F5+F10</f>
        <v>670</v>
      </c>
      <c r="G11" s="21">
        <f>SUM(G10)*13%/365*G5+G10</f>
        <v>670</v>
      </c>
      <c r="H11" s="29" t="s">
        <v>8</v>
      </c>
      <c r="I11" s="21">
        <f>SUM(I10)*13%/365*I5+I10</f>
        <v>503</v>
      </c>
      <c r="J11" s="23">
        <f>SUM(J10)*13%/365*J5+J10</f>
        <v>503</v>
      </c>
    </row>
    <row r="12" spans="1:10" ht="12.75">
      <c r="A12" s="64"/>
      <c r="B12" s="15"/>
      <c r="C12" s="17"/>
      <c r="D12" s="17"/>
      <c r="E12" s="29" t="s">
        <v>9</v>
      </c>
      <c r="F12" s="34">
        <f>SUM(F10)*13%/365*F6+F10</f>
        <v>687</v>
      </c>
      <c r="G12" s="21">
        <f>SUM(G10)*13%/365*G6+G10</f>
        <v>685</v>
      </c>
      <c r="H12" s="29" t="s">
        <v>9</v>
      </c>
      <c r="I12" s="21">
        <f>SUM(I10)*13%/365*I6+I10</f>
        <v>509</v>
      </c>
      <c r="J12" s="23">
        <f>SUM(J10)*13%/365*J6+J10</f>
        <v>509</v>
      </c>
    </row>
    <row r="13" spans="1:10" ht="13.5" thickBot="1">
      <c r="A13" s="65"/>
      <c r="B13" s="16"/>
      <c r="C13" s="18"/>
      <c r="D13" s="18"/>
      <c r="E13" s="30"/>
      <c r="F13" s="18"/>
      <c r="G13" s="18"/>
      <c r="H13" s="30" t="s">
        <v>10</v>
      </c>
      <c r="I13" s="32">
        <f>SUM(I10)*13%/365*I7+I10</f>
        <v>516</v>
      </c>
      <c r="J13" s="24">
        <f>SUM(J10*13%/365*J7+J10)</f>
        <v>514</v>
      </c>
    </row>
  </sheetData>
  <sheetProtection/>
  <mergeCells count="6">
    <mergeCell ref="A2:J2"/>
    <mergeCell ref="A8:A9"/>
    <mergeCell ref="B8:D8"/>
    <mergeCell ref="E8:G8"/>
    <mergeCell ref="H8:J8"/>
    <mergeCell ref="A10:A1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19.140625" style="0" customWidth="1"/>
  </cols>
  <sheetData>
    <row r="1" spans="1:5" s="7" customFormat="1" ht="12.75">
      <c r="A1" s="2">
        <v>770</v>
      </c>
      <c r="B1" s="2">
        <f>SUM(A1)*13%/365*41</f>
        <v>11.24</v>
      </c>
      <c r="C1" s="6">
        <f>SUM(A1)+B1</f>
        <v>781.24</v>
      </c>
      <c r="D1" s="2"/>
      <c r="E1" s="2" t="s">
        <v>12</v>
      </c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s="7" customFormat="1" ht="12.75">
      <c r="A4" s="2">
        <v>770</v>
      </c>
      <c r="B4" s="2">
        <f>SUM(A4)*13%/365*11</f>
        <v>3.02</v>
      </c>
      <c r="C4" s="6">
        <f>SUM(A4)+B4</f>
        <v>773.02</v>
      </c>
      <c r="D4" s="2"/>
      <c r="E4" s="2" t="s">
        <v>11</v>
      </c>
    </row>
    <row r="5" spans="1:5" ht="12.75">
      <c r="A5" s="1"/>
      <c r="B5" s="1"/>
      <c r="C5" s="1"/>
      <c r="D5" s="1"/>
      <c r="E5" s="1"/>
    </row>
    <row r="7" spans="1:5" s="5" customFormat="1" ht="12.75">
      <c r="A7" s="3">
        <v>770</v>
      </c>
      <c r="B7" s="3">
        <f>SUM(A7)*13%/365*82</f>
        <v>22.49</v>
      </c>
      <c r="C7" s="4">
        <f>SUM(A7)+B7</f>
        <v>792.49</v>
      </c>
      <c r="D7" s="3"/>
      <c r="E7" s="3" t="s">
        <v>13</v>
      </c>
    </row>
    <row r="10" spans="1:5" s="5" customFormat="1" ht="12.75">
      <c r="A10" s="3"/>
      <c r="B10" s="3"/>
      <c r="C10" s="4"/>
      <c r="D10" s="3"/>
      <c r="E1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0.140625" style="41" bestFit="1" customWidth="1"/>
    <col min="3" max="3" width="9.140625" style="41" customWidth="1"/>
    <col min="4" max="5" width="2.00390625" style="0" customWidth="1"/>
    <col min="8" max="8" width="10.28125" style="0" customWidth="1"/>
    <col min="9" max="9" width="11.00390625" style="0" customWidth="1"/>
  </cols>
  <sheetData>
    <row r="3" spans="6:10" ht="12.75">
      <c r="F3" s="42" t="s">
        <v>22</v>
      </c>
      <c r="J3" s="42" t="s">
        <v>25</v>
      </c>
    </row>
    <row r="4" spans="2:10" ht="12.75">
      <c r="B4" s="40">
        <v>43018</v>
      </c>
      <c r="C4" s="41">
        <v>43079</v>
      </c>
      <c r="F4">
        <f>DAYS360(B4,C4)</f>
        <v>60</v>
      </c>
      <c r="H4" s="42" t="s">
        <v>23</v>
      </c>
      <c r="I4" s="42" t="s">
        <v>24</v>
      </c>
      <c r="J4">
        <v>21</v>
      </c>
    </row>
    <row r="5" spans="2:10" ht="12.75">
      <c r="B5" s="40">
        <v>43018</v>
      </c>
      <c r="C5" s="41">
        <v>43049</v>
      </c>
      <c r="F5">
        <f aca="true" t="shared" si="0" ref="F5:F13">DAYS360(B5,C5)</f>
        <v>30</v>
      </c>
      <c r="H5" s="42" t="s">
        <v>26</v>
      </c>
      <c r="I5" s="42" t="s">
        <v>27</v>
      </c>
      <c r="J5">
        <v>30</v>
      </c>
    </row>
    <row r="6" spans="2:10" ht="12.75">
      <c r="B6" s="40">
        <v>43018</v>
      </c>
      <c r="C6" s="41">
        <v>43079</v>
      </c>
      <c r="F6">
        <f t="shared" si="0"/>
        <v>60</v>
      </c>
      <c r="H6" s="42" t="s">
        <v>28</v>
      </c>
      <c r="I6" s="42" t="s">
        <v>29</v>
      </c>
      <c r="J6">
        <v>10</v>
      </c>
    </row>
    <row r="7" spans="2:10" ht="12.75">
      <c r="B7" s="40">
        <v>43018</v>
      </c>
      <c r="C7" s="41">
        <v>43120</v>
      </c>
      <c r="F7">
        <f t="shared" si="0"/>
        <v>100</v>
      </c>
      <c r="H7" s="42" t="s">
        <v>28</v>
      </c>
      <c r="I7" s="42" t="s">
        <v>30</v>
      </c>
      <c r="J7">
        <v>31</v>
      </c>
    </row>
    <row r="8" spans="2:10" ht="12.75">
      <c r="B8" s="40">
        <v>43169</v>
      </c>
      <c r="C8" s="40">
        <v>43230</v>
      </c>
      <c r="F8">
        <f t="shared" si="0"/>
        <v>60</v>
      </c>
      <c r="J8">
        <v>20</v>
      </c>
    </row>
    <row r="9" spans="2:6" ht="12.75">
      <c r="B9" s="40">
        <v>43169</v>
      </c>
      <c r="C9" s="40">
        <v>43200</v>
      </c>
      <c r="F9">
        <f t="shared" si="0"/>
        <v>30</v>
      </c>
    </row>
    <row r="10" spans="2:6" ht="12.75">
      <c r="B10" s="40">
        <v>43169</v>
      </c>
      <c r="C10" s="40">
        <v>43261</v>
      </c>
      <c r="F10">
        <f t="shared" si="0"/>
        <v>90</v>
      </c>
    </row>
    <row r="11" spans="2:6" ht="12.75">
      <c r="B11" s="40">
        <v>43169</v>
      </c>
      <c r="C11" s="40">
        <v>43230</v>
      </c>
      <c r="F11">
        <f t="shared" si="0"/>
        <v>60</v>
      </c>
    </row>
    <row r="12" spans="2:6" ht="12.75">
      <c r="B12" s="40">
        <v>43169</v>
      </c>
      <c r="C12" s="40">
        <v>43230</v>
      </c>
      <c r="F12">
        <f t="shared" si="0"/>
        <v>60</v>
      </c>
    </row>
    <row r="13" ht="12.75">
      <c r="F13">
        <f t="shared" si="0"/>
        <v>0</v>
      </c>
    </row>
    <row r="15" spans="2:6" ht="12.75">
      <c r="B15" s="40">
        <v>43039</v>
      </c>
      <c r="C15" s="41">
        <v>43079</v>
      </c>
      <c r="F15">
        <f>DAYS360(B15,C15)</f>
        <v>40</v>
      </c>
    </row>
    <row r="16" spans="2:6" ht="12.75">
      <c r="B16" s="40">
        <v>43039</v>
      </c>
      <c r="C16" s="41">
        <v>43049</v>
      </c>
      <c r="F16">
        <f aca="true" t="shared" si="1" ref="F16:F23">DAYS360(B16,C16)</f>
        <v>10</v>
      </c>
    </row>
    <row r="17" spans="2:6" ht="12.75">
      <c r="B17" s="40">
        <v>43039</v>
      </c>
      <c r="C17" s="41">
        <v>43079</v>
      </c>
      <c r="F17">
        <f t="shared" si="1"/>
        <v>40</v>
      </c>
    </row>
    <row r="18" spans="2:6" ht="12.75">
      <c r="B18" s="40">
        <v>43039</v>
      </c>
      <c r="C18" s="41">
        <v>43120</v>
      </c>
      <c r="F18">
        <f t="shared" si="1"/>
        <v>80</v>
      </c>
    </row>
    <row r="19" spans="2:6" ht="12.75">
      <c r="B19" s="40">
        <v>43169</v>
      </c>
      <c r="C19" s="40">
        <v>43230</v>
      </c>
      <c r="F19">
        <f t="shared" si="1"/>
        <v>60</v>
      </c>
    </row>
    <row r="20" spans="2:6" ht="12.75">
      <c r="B20" s="40">
        <v>43169</v>
      </c>
      <c r="C20" s="40">
        <v>43200</v>
      </c>
      <c r="F20">
        <f t="shared" si="1"/>
        <v>30</v>
      </c>
    </row>
    <row r="21" spans="2:6" ht="12.75">
      <c r="B21" s="40">
        <v>43169</v>
      </c>
      <c r="C21" s="40">
        <v>43261</v>
      </c>
      <c r="F21">
        <f t="shared" si="1"/>
        <v>90</v>
      </c>
    </row>
    <row r="22" spans="2:6" ht="12.75">
      <c r="B22" s="40">
        <v>43169</v>
      </c>
      <c r="C22" s="40">
        <v>43230</v>
      </c>
      <c r="F22">
        <f t="shared" si="1"/>
        <v>60</v>
      </c>
    </row>
    <row r="23" spans="2:6" ht="12.75">
      <c r="B23" s="40">
        <v>43169</v>
      </c>
      <c r="C23" s="40">
        <v>43230</v>
      </c>
      <c r="F23">
        <f t="shared" si="1"/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spans="1:3" ht="12.75">
      <c r="A1" s="42" t="s">
        <v>32</v>
      </c>
      <c r="B1" s="42" t="s">
        <v>33</v>
      </c>
      <c r="C1" s="42" t="s">
        <v>34</v>
      </c>
    </row>
    <row r="2" spans="1:3" ht="12.75">
      <c r="A2" s="46">
        <v>880</v>
      </c>
      <c r="C2">
        <v>900</v>
      </c>
    </row>
    <row r="3" spans="1:3" ht="12.75">
      <c r="A3" s="46">
        <v>1430</v>
      </c>
      <c r="C3">
        <v>1300</v>
      </c>
    </row>
    <row r="4" spans="1:3" ht="12.75">
      <c r="A4" s="46">
        <v>1500</v>
      </c>
      <c r="C4">
        <v>1500</v>
      </c>
    </row>
    <row r="5" spans="1:3" ht="12.75">
      <c r="A5" s="46">
        <v>1750</v>
      </c>
      <c r="C5">
        <v>1900</v>
      </c>
    </row>
    <row r="6" spans="1:3" ht="12.75">
      <c r="A6" s="46">
        <v>1800</v>
      </c>
      <c r="C6">
        <v>1950</v>
      </c>
    </row>
    <row r="7" spans="1:3" ht="12.75">
      <c r="A7" s="46">
        <v>1870</v>
      </c>
      <c r="C7">
        <v>2000</v>
      </c>
    </row>
    <row r="8" spans="1:3" ht="12.75">
      <c r="A8" s="46">
        <v>1900</v>
      </c>
      <c r="C8">
        <v>2040</v>
      </c>
    </row>
    <row r="9" spans="1:3" ht="12.75">
      <c r="A9" s="46">
        <v>1940</v>
      </c>
      <c r="C9">
        <v>2100</v>
      </c>
    </row>
    <row r="10" spans="1:3" ht="12.75">
      <c r="A10" s="46">
        <v>1950</v>
      </c>
      <c r="C10">
        <v>2150</v>
      </c>
    </row>
    <row r="11" spans="1:3" ht="12.75">
      <c r="A11" s="46">
        <v>2000</v>
      </c>
      <c r="B11">
        <v>2000</v>
      </c>
      <c r="C11">
        <v>2200</v>
      </c>
    </row>
    <row r="12" spans="1:3" ht="12.75">
      <c r="A12" s="46">
        <v>2040</v>
      </c>
      <c r="C12">
        <v>2500</v>
      </c>
    </row>
    <row r="13" spans="1:3" ht="12.75">
      <c r="A13" s="46">
        <v>2090</v>
      </c>
      <c r="C13">
        <v>2500</v>
      </c>
    </row>
    <row r="14" spans="1:3" ht="12.75">
      <c r="A14" s="46">
        <v>2100</v>
      </c>
      <c r="C14">
        <v>2600</v>
      </c>
    </row>
    <row r="15" spans="1:3" ht="12.75">
      <c r="A15" s="46">
        <v>2140</v>
      </c>
      <c r="C15">
        <v>2700</v>
      </c>
    </row>
    <row r="16" spans="1:3" ht="12.75">
      <c r="A16" s="46">
        <v>2150</v>
      </c>
      <c r="C16">
        <v>3500</v>
      </c>
    </row>
    <row r="17" spans="1:3" ht="12.75">
      <c r="A17" s="46">
        <v>2200</v>
      </c>
      <c r="C17">
        <v>4000</v>
      </c>
    </row>
    <row r="18" spans="1:3" ht="12.75">
      <c r="A18" s="46">
        <v>2240</v>
      </c>
      <c r="C18">
        <v>4500</v>
      </c>
    </row>
    <row r="19" spans="1:3" ht="12.75">
      <c r="A19" s="46">
        <v>2250</v>
      </c>
      <c r="C19">
        <v>5000</v>
      </c>
    </row>
    <row r="20" spans="1:3" ht="12.75">
      <c r="A20" s="46">
        <v>2300</v>
      </c>
      <c r="C20">
        <v>6000</v>
      </c>
    </row>
    <row r="21" spans="1:3" ht="12.75">
      <c r="A21" s="46">
        <v>2500</v>
      </c>
      <c r="B21">
        <v>2500</v>
      </c>
      <c r="C21">
        <v>7500</v>
      </c>
    </row>
    <row r="22" ht="12.75">
      <c r="A22" s="46">
        <v>2600</v>
      </c>
    </row>
    <row r="23" ht="12.75">
      <c r="A23" s="46">
        <v>3080</v>
      </c>
    </row>
    <row r="24" ht="12.75">
      <c r="B24">
        <v>3500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Marcin Gaj</cp:lastModifiedBy>
  <cp:lastPrinted>2019-06-12T08:41:07Z</cp:lastPrinted>
  <dcterms:created xsi:type="dcterms:W3CDTF">2012-06-11T06:29:57Z</dcterms:created>
  <dcterms:modified xsi:type="dcterms:W3CDTF">2019-08-09T10:21:30Z</dcterms:modified>
  <cp:category/>
  <cp:version/>
  <cp:contentType/>
  <cp:contentStatus/>
</cp:coreProperties>
</file>